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Rekapitulace stavby" sheetId="1" r:id="rId1"/>
    <sheet name="SO 101 - Křižovatka" sheetId="2" r:id="rId2"/>
    <sheet name="SO 001 - Zařízení staveniště" sheetId="3" r:id="rId3"/>
    <sheet name="SO101 - Křižovatka" sheetId="4" r:id="rId4"/>
    <sheet name="Pokyny pro vyplnění" sheetId="5" r:id="rId5"/>
  </sheets>
  <definedNames>
    <definedName name="_xlnm._FilterDatabase" localSheetId="2" hidden="1">'SO 001 - Zařízení staveniště'!$C$87:$K$130</definedName>
    <definedName name="_xlnm._FilterDatabase" localSheetId="1" hidden="1">'SO 101 - Křižovatka'!$C$89:$K$303</definedName>
    <definedName name="_xlnm._FilterDatabase" localSheetId="3" hidden="1">'SO101 - Křižovatka'!$C$84:$K$100</definedName>
    <definedName name="_xlnm.Print_Titles" localSheetId="0">'Rekapitulace stavby'!$49:$49</definedName>
    <definedName name="_xlnm.Print_Titles" localSheetId="2">'SO 001 - Zařízení staveniště'!$87:$87</definedName>
    <definedName name="_xlnm.Print_Titles" localSheetId="1">'SO 101 - Křižovatka'!$89:$89</definedName>
    <definedName name="_xlnm.Print_Titles" localSheetId="3">'SO101 - Křižovatka'!$84:$84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2">'SO 001 - Zařízení staveniště'!$C$4:$J$38,'SO 001 - Zařízení staveniště'!$C$44:$J$67,'SO 001 - Zařízení staveniště'!$C$73:$K$130</definedName>
    <definedName name="_xlnm.Print_Area" localSheetId="1">'SO 101 - Křižovatka'!$C$4:$J$38,'SO 101 - Křižovatka'!$C$44:$J$69,'SO 101 - Křižovatka'!$C$75:$K$303</definedName>
    <definedName name="_xlnm.Print_Area" localSheetId="3">'SO101 - Křižovatka'!$C$4:$J$38,'SO101 - Křižovatka'!$C$44:$J$64,'SO101 - Křižovatka'!$C$70:$K$100</definedName>
  </definedNames>
  <calcPr calcId="125725"/>
</workbook>
</file>

<file path=xl/calcChain.xml><?xml version="1.0" encoding="utf-8"?>
<calcChain xmlns="http://schemas.openxmlformats.org/spreadsheetml/2006/main">
  <c r="AY57" i="1"/>
  <c r="AX57"/>
  <c r="BI99" i="4"/>
  <c r="BH99"/>
  <c r="BG99"/>
  <c r="BF99"/>
  <c r="T99"/>
  <c r="T98"/>
  <c r="R99"/>
  <c r="R98"/>
  <c r="P99"/>
  <c r="P98"/>
  <c r="BK99"/>
  <c r="BK98"/>
  <c r="J98" s="1"/>
  <c r="J63" s="1"/>
  <c r="J99"/>
  <c r="BE99" s="1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88"/>
  <c r="F36"/>
  <c r="BD57" i="1" s="1"/>
  <c r="BD56" s="1"/>
  <c r="BH88" i="4"/>
  <c r="F35" s="1"/>
  <c r="BC57" i="1" s="1"/>
  <c r="BC56" s="1"/>
  <c r="AY56" s="1"/>
  <c r="BG88" i="4"/>
  <c r="F34"/>
  <c r="BB57" i="1" s="1"/>
  <c r="BB56" s="1"/>
  <c r="AX56" s="1"/>
  <c r="BF88" i="4"/>
  <c r="F33" s="1"/>
  <c r="BA57" i="1" s="1"/>
  <c r="BA56" s="1"/>
  <c r="AW56" s="1"/>
  <c r="T88" i="4"/>
  <c r="T87"/>
  <c r="T86" s="1"/>
  <c r="T85" s="1"/>
  <c r="R88"/>
  <c r="R87"/>
  <c r="R86" s="1"/>
  <c r="R85" s="1"/>
  <c r="P88"/>
  <c r="P87"/>
  <c r="P86" s="1"/>
  <c r="P85" s="1"/>
  <c r="AU57" i="1" s="1"/>
  <c r="AU56" s="1"/>
  <c r="BK88" i="4"/>
  <c r="BK87" s="1"/>
  <c r="J88"/>
  <c r="BE88" s="1"/>
  <c r="F79"/>
  <c r="E77"/>
  <c r="F53"/>
  <c r="E51"/>
  <c r="J23"/>
  <c r="E23"/>
  <c r="J55" s="1"/>
  <c r="J22"/>
  <c r="J20"/>
  <c r="E20"/>
  <c r="F56" s="1"/>
  <c r="F82"/>
  <c r="J19"/>
  <c r="J17"/>
  <c r="E17"/>
  <c r="F81" s="1"/>
  <c r="F55"/>
  <c r="J16"/>
  <c r="J14"/>
  <c r="J79" s="1"/>
  <c r="J53"/>
  <c r="E7"/>
  <c r="E47" s="1"/>
  <c r="E73"/>
  <c r="AY55" i="1"/>
  <c r="AX55"/>
  <c r="BI128" i="3"/>
  <c r="BH128"/>
  <c r="BG128"/>
  <c r="BF128"/>
  <c r="T128"/>
  <c r="T127" s="1"/>
  <c r="R128"/>
  <c r="R127" s="1"/>
  <c r="P128"/>
  <c r="P127" s="1"/>
  <c r="BK128"/>
  <c r="BK127" s="1"/>
  <c r="J127" s="1"/>
  <c r="J66" s="1"/>
  <c r="J128"/>
  <c r="BE128"/>
  <c r="BI124"/>
  <c r="BH124"/>
  <c r="BG124"/>
  <c r="BF124"/>
  <c r="T124"/>
  <c r="T123" s="1"/>
  <c r="R124"/>
  <c r="R123" s="1"/>
  <c r="P124"/>
  <c r="P123" s="1"/>
  <c r="BK124"/>
  <c r="BK123" s="1"/>
  <c r="J123" s="1"/>
  <c r="J65" s="1"/>
  <c r="J124"/>
  <c r="BE124"/>
  <c r="BI120"/>
  <c r="BH120"/>
  <c r="BG120"/>
  <c r="BF120"/>
  <c r="T120"/>
  <c r="R120"/>
  <c r="P120"/>
  <c r="BK120"/>
  <c r="J120"/>
  <c r="BE120" s="1"/>
  <c r="BI117"/>
  <c r="BH117"/>
  <c r="BG117"/>
  <c r="BF117"/>
  <c r="T117"/>
  <c r="R117"/>
  <c r="P117"/>
  <c r="BK117"/>
  <c r="J117"/>
  <c r="BE117" s="1"/>
  <c r="BI114"/>
  <c r="BH114"/>
  <c r="BG114"/>
  <c r="BF114"/>
  <c r="T114"/>
  <c r="R114"/>
  <c r="P114"/>
  <c r="BK114"/>
  <c r="J114"/>
  <c r="BE114" s="1"/>
  <c r="BI111"/>
  <c r="BH111"/>
  <c r="BG111"/>
  <c r="BF111"/>
  <c r="T111"/>
  <c r="R111"/>
  <c r="P111"/>
  <c r="BK111"/>
  <c r="J111"/>
  <c r="BE111" s="1"/>
  <c r="BI108"/>
  <c r="BH108"/>
  <c r="BG108"/>
  <c r="BF108"/>
  <c r="T108"/>
  <c r="R108"/>
  <c r="P108"/>
  <c r="BK108"/>
  <c r="J108"/>
  <c r="BE108" s="1"/>
  <c r="BI105"/>
  <c r="BH105"/>
  <c r="BG105"/>
  <c r="BF105"/>
  <c r="T105"/>
  <c r="T104" s="1"/>
  <c r="R105"/>
  <c r="R104" s="1"/>
  <c r="P105"/>
  <c r="P104" s="1"/>
  <c r="BK105"/>
  <c r="BK104" s="1"/>
  <c r="J104" s="1"/>
  <c r="J64" s="1"/>
  <c r="J105"/>
  <c r="BE105"/>
  <c r="BI101"/>
  <c r="BH101"/>
  <c r="BG101"/>
  <c r="BF101"/>
  <c r="T101"/>
  <c r="T100" s="1"/>
  <c r="R101"/>
  <c r="R100" s="1"/>
  <c r="P101"/>
  <c r="P100" s="1"/>
  <c r="BK101"/>
  <c r="BK100" s="1"/>
  <c r="J100" s="1"/>
  <c r="J63" s="1"/>
  <c r="J101"/>
  <c r="BE101"/>
  <c r="BI97"/>
  <c r="BH97"/>
  <c r="BG97"/>
  <c r="BF97"/>
  <c r="T97"/>
  <c r="R97"/>
  <c r="P97"/>
  <c r="BK97"/>
  <c r="J97"/>
  <c r="BE97" s="1"/>
  <c r="BI94"/>
  <c r="BH94"/>
  <c r="BG94"/>
  <c r="BF94"/>
  <c r="T94"/>
  <c r="R94"/>
  <c r="P94"/>
  <c r="BK94"/>
  <c r="J94"/>
  <c r="BE94" s="1"/>
  <c r="BI91"/>
  <c r="F36" s="1"/>
  <c r="BD55" i="1" s="1"/>
  <c r="BD54" s="1"/>
  <c r="BH91" i="3"/>
  <c r="F35"/>
  <c r="BC55" i="1" s="1"/>
  <c r="BC54" s="1"/>
  <c r="AY54" s="1"/>
  <c r="BG91" i="3"/>
  <c r="F34" s="1"/>
  <c r="BB55" i="1" s="1"/>
  <c r="BB54" s="1"/>
  <c r="AX54" s="1"/>
  <c r="BF91" i="3"/>
  <c r="J33"/>
  <c r="AW55" i="1" s="1"/>
  <c r="F33" i="3"/>
  <c r="BA55" i="1" s="1"/>
  <c r="BA54" s="1"/>
  <c r="AW54" s="1"/>
  <c r="T91" i="3"/>
  <c r="T90" s="1"/>
  <c r="R91"/>
  <c r="R90" s="1"/>
  <c r="R89" s="1"/>
  <c r="R88" s="1"/>
  <c r="P91"/>
  <c r="P90" s="1"/>
  <c r="BK91"/>
  <c r="BK90"/>
  <c r="J91"/>
  <c r="BE91"/>
  <c r="F82"/>
  <c r="E80"/>
  <c r="F53"/>
  <c r="E51"/>
  <c r="J23"/>
  <c r="E23"/>
  <c r="J55" s="1"/>
  <c r="J84"/>
  <c r="J22"/>
  <c r="J20"/>
  <c r="E20"/>
  <c r="F56" s="1"/>
  <c r="J19"/>
  <c r="J17"/>
  <c r="E17"/>
  <c r="F84"/>
  <c r="F55"/>
  <c r="J16"/>
  <c r="J14"/>
  <c r="J82"/>
  <c r="J53"/>
  <c r="E7"/>
  <c r="E47" s="1"/>
  <c r="AY53" i="1"/>
  <c r="AX53"/>
  <c r="BI302" i="2"/>
  <c r="BH302"/>
  <c r="BG302"/>
  <c r="BF302"/>
  <c r="T302"/>
  <c r="T301"/>
  <c r="R302"/>
  <c r="R301"/>
  <c r="P302"/>
  <c r="P301"/>
  <c r="BK302"/>
  <c r="BK301"/>
  <c r="J301" s="1"/>
  <c r="J68" s="1"/>
  <c r="J302"/>
  <c r="BE302" s="1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T282"/>
  <c r="R283"/>
  <c r="R282"/>
  <c r="P283"/>
  <c r="P282"/>
  <c r="BK283"/>
  <c r="BK282"/>
  <c r="J282" s="1"/>
  <c r="J67" s="1"/>
  <c r="J283"/>
  <c r="BE283" s="1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28"/>
  <c r="BH228"/>
  <c r="BG228"/>
  <c r="BF228"/>
  <c r="T228"/>
  <c r="T227"/>
  <c r="R228"/>
  <c r="R227"/>
  <c r="P228"/>
  <c r="P227"/>
  <c r="BK228"/>
  <c r="BK227"/>
  <c r="J227" s="1"/>
  <c r="J66" s="1"/>
  <c r="J228"/>
  <c r="BE228" s="1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5"/>
  <c r="BH215"/>
  <c r="BG215"/>
  <c r="BF215"/>
  <c r="T215"/>
  <c r="T214"/>
  <c r="R215"/>
  <c r="R214"/>
  <c r="P215"/>
  <c r="P214"/>
  <c r="BK215"/>
  <c r="BK214"/>
  <c r="J214" s="1"/>
  <c r="J65" s="1"/>
  <c r="J215"/>
  <c r="BE215" s="1"/>
  <c r="BI209"/>
  <c r="BH209"/>
  <c r="BG209"/>
  <c r="BF209"/>
  <c r="T209"/>
  <c r="R209"/>
  <c r="P209"/>
  <c r="BK209"/>
  <c r="J209"/>
  <c r="BE209"/>
  <c r="BI204"/>
  <c r="BH204"/>
  <c r="BG204"/>
  <c r="BF204"/>
  <c r="T204"/>
  <c r="R204"/>
  <c r="P204"/>
  <c r="BK204"/>
  <c r="J204"/>
  <c r="BE204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4"/>
  <c r="BH174"/>
  <c r="BG174"/>
  <c r="BF174"/>
  <c r="T174"/>
  <c r="T173"/>
  <c r="R174"/>
  <c r="R173"/>
  <c r="P174"/>
  <c r="P173"/>
  <c r="BK174"/>
  <c r="BK173"/>
  <c r="J173" s="1"/>
  <c r="J64" s="1"/>
  <c r="J174"/>
  <c r="BE174" s="1"/>
  <c r="BI169"/>
  <c r="BH169"/>
  <c r="BG169"/>
  <c r="BF169"/>
  <c r="T169"/>
  <c r="R169"/>
  <c r="P169"/>
  <c r="BK169"/>
  <c r="J169"/>
  <c r="BE169"/>
  <c r="BI165"/>
  <c r="BH165"/>
  <c r="BG165"/>
  <c r="BF165"/>
  <c r="T165"/>
  <c r="T164"/>
  <c r="R165"/>
  <c r="R164"/>
  <c r="P165"/>
  <c r="P164"/>
  <c r="BK165"/>
  <c r="BK164"/>
  <c r="J164" s="1"/>
  <c r="J63" s="1"/>
  <c r="J165"/>
  <c r="BE165" s="1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3"/>
  <c r="F36"/>
  <c r="BD53" i="1" s="1"/>
  <c r="BD52" s="1"/>
  <c r="BD51" s="1"/>
  <c r="W30" s="1"/>
  <c r="BH93" i="2"/>
  <c r="F35" s="1"/>
  <c r="BC53" i="1" s="1"/>
  <c r="BC52" s="1"/>
  <c r="BG93" i="2"/>
  <c r="F34"/>
  <c r="BB53" i="1" s="1"/>
  <c r="BB52" s="1"/>
  <c r="BF93" i="2"/>
  <c r="J33" s="1"/>
  <c r="AW53" i="1" s="1"/>
  <c r="T93" i="2"/>
  <c r="T92"/>
  <c r="T91" s="1"/>
  <c r="T90" s="1"/>
  <c r="R93"/>
  <c r="R92"/>
  <c r="R91" s="1"/>
  <c r="R90" s="1"/>
  <c r="P93"/>
  <c r="P92"/>
  <c r="P91" s="1"/>
  <c r="P90" s="1"/>
  <c r="AU53" i="1" s="1"/>
  <c r="AU52" s="1"/>
  <c r="BK93" i="2"/>
  <c r="BK92" s="1"/>
  <c r="J93"/>
  <c r="BE93" s="1"/>
  <c r="F84"/>
  <c r="E82"/>
  <c r="F53"/>
  <c r="E51"/>
  <c r="J23"/>
  <c r="E23"/>
  <c r="J55" s="1"/>
  <c r="J22"/>
  <c r="J20"/>
  <c r="E20"/>
  <c r="F87"/>
  <c r="F56"/>
  <c r="J19"/>
  <c r="J17"/>
  <c r="E17"/>
  <c r="F86" s="1"/>
  <c r="F55"/>
  <c r="J16"/>
  <c r="J14"/>
  <c r="J84" s="1"/>
  <c r="J53"/>
  <c r="E7"/>
  <c r="E47" s="1"/>
  <c r="E78"/>
  <c r="AS56" i="1"/>
  <c r="AS54"/>
  <c r="AS51" s="1"/>
  <c r="AS52"/>
  <c r="L47"/>
  <c r="AM46"/>
  <c r="L46"/>
  <c r="AM44"/>
  <c r="L44"/>
  <c r="L42"/>
  <c r="L41"/>
  <c r="AY52" l="1"/>
  <c r="BC51"/>
  <c r="F32" i="4"/>
  <c r="AZ57" i="1" s="1"/>
  <c r="AZ56" s="1"/>
  <c r="AV56" s="1"/>
  <c r="AT56" s="1"/>
  <c r="J32" i="4"/>
  <c r="AV57" i="1" s="1"/>
  <c r="AT57" s="1"/>
  <c r="BK89" i="3"/>
  <c r="T89"/>
  <c r="T88" s="1"/>
  <c r="BK91" i="2"/>
  <c r="J92"/>
  <c r="J62" s="1"/>
  <c r="BB51" i="1"/>
  <c r="AX52"/>
  <c r="J32" i="2"/>
  <c r="AV53" i="1" s="1"/>
  <c r="AT53" s="1"/>
  <c r="F32" i="2"/>
  <c r="AZ53" i="1" s="1"/>
  <c r="AZ52" s="1"/>
  <c r="F32" i="3"/>
  <c r="AZ55" i="1" s="1"/>
  <c r="AZ54" s="1"/>
  <c r="AV54" s="1"/>
  <c r="AT54" s="1"/>
  <c r="P89" i="3"/>
  <c r="P88" s="1"/>
  <c r="AU55" i="1" s="1"/>
  <c r="AU54" s="1"/>
  <c r="AU51" s="1"/>
  <c r="J87" i="4"/>
  <c r="J62" s="1"/>
  <c r="BK86"/>
  <c r="J86" i="2"/>
  <c r="F33"/>
  <c r="BA53" i="1" s="1"/>
  <c r="BA52" s="1"/>
  <c r="J32" i="3"/>
  <c r="AV55" i="1" s="1"/>
  <c r="AT55" s="1"/>
  <c r="J33" i="4"/>
  <c r="AW57" i="1" s="1"/>
  <c r="E76" i="3"/>
  <c r="F85"/>
  <c r="J90"/>
  <c r="J62" s="1"/>
  <c r="J81" i="4"/>
  <c r="J91" i="2" l="1"/>
  <c r="J61" s="1"/>
  <c r="BK90"/>
  <c r="J90" s="1"/>
  <c r="BK85" i="4"/>
  <c r="J85" s="1"/>
  <c r="J86"/>
  <c r="J61" s="1"/>
  <c r="AZ51" i="1"/>
  <c r="AV52"/>
  <c r="AT52" s="1"/>
  <c r="W28"/>
  <c r="AX51"/>
  <c r="BK88" i="3"/>
  <c r="J88" s="1"/>
  <c r="J89"/>
  <c r="J61" s="1"/>
  <c r="W29" i="1"/>
  <c r="AY51"/>
  <c r="AW52"/>
  <c r="BA51"/>
  <c r="J60" i="3" l="1"/>
  <c r="J29"/>
  <c r="AV51" i="1"/>
  <c r="W26"/>
  <c r="AW51"/>
  <c r="AK27" s="1"/>
  <c r="W27"/>
  <c r="J60" i="2"/>
  <c r="J29"/>
  <c r="J29" i="4"/>
  <c r="J60"/>
  <c r="J38" i="2" l="1"/>
  <c r="AG53" i="1"/>
  <c r="J38" i="4"/>
  <c r="AG57" i="1"/>
  <c r="J38" i="3"/>
  <c r="AG55" i="1"/>
  <c r="AT51"/>
  <c r="AK26"/>
  <c r="AG56" l="1"/>
  <c r="AN56" s="1"/>
  <c r="AN57"/>
  <c r="AG54"/>
  <c r="AN54" s="1"/>
  <c r="AN55"/>
  <c r="AN53"/>
  <c r="AG52"/>
  <c r="AG51" l="1"/>
  <c r="AN52"/>
  <c r="AK23" l="1"/>
  <c r="AK32" s="1"/>
  <c r="AN51"/>
</calcChain>
</file>

<file path=xl/sharedStrings.xml><?xml version="1.0" encoding="utf-8"?>
<sst xmlns="http://schemas.openxmlformats.org/spreadsheetml/2006/main" count="3352" uniqueCount="753">
  <si>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</si>
  <si>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</si>
  <si>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</si>
  <si>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</si>
  <si>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</si>
  <si>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</si>
  <si>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</si>
  <si>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{2882d344-abaf-492f-8090-d8db7576ebd6}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</si>
  <si>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</si>
  <si>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</si>
  <si>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</si>
  <si>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</si>
  <si>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</si>
  <si>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</si>
  <si>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</si>
  <si>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</si>
  <si>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</si>
  <si>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</si>
  <si>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</si>
  <si>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Revitalizace sídliště U Nádraží, Rokytnice v Orlických horách</t>
  </si>
  <si>
    <t>KSO:</t>
  </si>
  <si>
    <t/>
  </si>
  <si>
    <t>CC-CZ:</t>
  </si>
  <si>
    <t>Místo:</t>
  </si>
  <si>
    <t xml:space="preserve"> </t>
  </si>
  <si>
    <t>Datum:</t>
  </si>
  <si>
    <t>14.11.2017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</si>
  <si>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</si>
  <si>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</si>
  <si>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</si>
  <si>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</si>
  <si>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</si>
  <si>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</si>
  <si>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</si>
  <si>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</si>
  <si>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</si>
  <si>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</si>
  <si>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</si>
  <si>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</si>
  <si>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</si>
  <si>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</si>
  <si>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</si>
  <si>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</si>
  <si>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</si>
  <si>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</si>
  <si>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</si>
  <si>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</si>
  <si>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</si>
  <si>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</si>
  <si>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</si>
  <si>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</si>
  <si>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</si>
  <si>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</si>
  <si>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</si>
  <si>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</si>
  <si>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</si>
  <si>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</si>
  <si>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</si>
  <si>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</si>
  <si>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</si>
  <si>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</si>
  <si>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</si>
  <si>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</si>
  <si>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</si>
  <si>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</si>
  <si>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</si>
  <si>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</si>
  <si>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</si>
  <si>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</si>
  <si>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</si>
  <si>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</si>
  <si>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</si>
  <si>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</si>
  <si>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Část Ia</t>
  </si>
  <si>
    <t>Způsobilé výdaje - Hlavní aktivity</t>
  </si>
  <si>
    <t>STA</t>
  </si>
  <si>
    <t>1</t>
  </si>
  <si>
    <t>{90f9d345-b787-4f8d-984c-4607cbc83a8b}</t>
  </si>
  <si>
    <t>2</t>
  </si>
  <si>
    <t>/</t>
  </si>
  <si>
    <t>SO 101</t>
  </si>
  <si>
    <t>Křižovatka</t>
  </si>
  <si>
    <t>Soupis</t>
  </si>
  <si>
    <t>{1a8402ba-5b8e-44fd-b077-9513fbfa75b5}</t>
  </si>
  <si>
    <t>Část Ib</t>
  </si>
  <si>
    <t>Způsobilé výdaje - Vedlejší aktivity</t>
  </si>
  <si>
    <t>{b79bd8ef-2122-4bf1-a3d0-8d426513d92f}</t>
  </si>
  <si>
    <t>SO 001</t>
  </si>
  <si>
    <t>Zařízení staveniště</t>
  </si>
  <si>
    <t>{f451c70b-4b85-4a84-b88b-3124e2cd596c}</t>
  </si>
  <si>
    <t>Část II</t>
  </si>
  <si>
    <t>Nezpůsobilé výdaje</t>
  </si>
  <si>
    <t>{701dd583-bf2a-4652-9011-a083787c0107}</t>
  </si>
  <si>
    <t>SO101</t>
  </si>
  <si>
    <t>{fb6e32d9-6d7d-46ef-b3b9-f03ada6f21db}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</si>
  <si>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</si>
  <si>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</si>
  <si>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</si>
  <si>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</si>
  <si>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</si>
  <si>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</si>
  <si>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</si>
  <si>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Část Ia - Způsobilé výdaje - Hlavní aktivity</t>
  </si>
  <si>
    <t>Soupis:</t>
  </si>
  <si>
    <t>SO 101 - Křižovatka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</si>
  <si>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</si>
  <si>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</si>
  <si>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</si>
  <si>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</si>
  <si>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</si>
  <si>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</si>
  <si>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</si>
  <si>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</si>
  <si>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</si>
  <si>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</si>
  <si>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</si>
  <si>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</si>
  <si>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</si>
  <si>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</si>
  <si>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</si>
  <si>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</si>
  <si>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</si>
  <si>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</si>
  <si>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</si>
  <si>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</si>
  <si>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</si>
  <si>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</si>
  <si>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</si>
  <si>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</si>
  <si>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</si>
  <si>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</si>
  <si>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</si>
  <si>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</si>
  <si>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</si>
  <si>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</si>
  <si>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</si>
  <si>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</si>
  <si>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</si>
  <si>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</si>
  <si>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</si>
  <si>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02</t>
  </si>
  <si>
    <t>4</t>
  </si>
  <si>
    <t>2033732027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</si>
  <si>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</si>
  <si>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</si>
  <si>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VV</t>
  </si>
  <si>
    <t>"Betonové dlaždice 20x20 ,plocha stanovená programem" 160,55</t>
  </si>
  <si>
    <t>"Dlaždice pod kontejnery, plocha stanovena programem" 8,45</t>
  </si>
  <si>
    <t>Součet</t>
  </si>
  <si>
    <t>113106123</t>
  </si>
  <si>
    <t>Rozebrání dlažeb komunikací pro pěší ze zámkových dlaždic</t>
  </si>
  <si>
    <t>-2130742283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</si>
  <si>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</si>
  <si>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"Plocha stanovena programem" 28,19+24,11+67,36</t>
  </si>
  <si>
    <t>3</t>
  </si>
  <si>
    <t>113106192</t>
  </si>
  <si>
    <t>Rozebrání vozovek ze silničních dílců pl do 50 m2 se spárami zalitými cementovou maltou</t>
  </si>
  <si>
    <t>-33787317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</si>
  <si>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silničních dílců jakýchkoliv rozměrů, s ložem z kameniva nebo živice cementovou maltou se spárami zalitými</t>
  </si>
  <si>
    <t>"Betonová přídlažba, plocha stanovená programem" (51,87+25,72+21,18)*0,25</t>
  </si>
  <si>
    <t>113154364</t>
  </si>
  <si>
    <t>Frézování živičného krytu tl 100 mm pruh š 2 m pl do 10000 m2 s překážkami v trase</t>
  </si>
  <si>
    <t>1500810253</t>
  </si>
  <si>
    <t>Frézování živičného podkladu nebo krytu s naložením na dopravní prostředek plochy přes 1 000 do 10 000 m2 s překážkami v trase pruhu šířky přes 1 m do 2 m, tloušťky vrstvy 100 mm</t>
  </si>
  <si>
    <t>"Plocha stanovena programem" 730,32+384,71</t>
  </si>
  <si>
    <t>5</t>
  </si>
  <si>
    <t>113202111</t>
  </si>
  <si>
    <t>Vytrhání obrub krajníků obrubníků stojatých</t>
  </si>
  <si>
    <t>m</t>
  </si>
  <si>
    <t>579074573</t>
  </si>
  <si>
    <t>Vytrhání obrub s vybouráním lože, s přemístěním hmot na skládku na vzdálenost do 3 m nebo s naložením na dopravní prostředek z krajníků nebo obrubníků stojatých</t>
  </si>
  <si>
    <t>"Délka stanovena programem" 14,56+51,87+35,06+25,72+17,17+21,18+41,17</t>
  </si>
  <si>
    <t>6</t>
  </si>
  <si>
    <t>113204111</t>
  </si>
  <si>
    <t>Vytrhání obrub záhonových</t>
  </si>
  <si>
    <t>354680259</t>
  </si>
  <si>
    <t>Vytrhání obrub s vybouráním lože, s přemístěním hmot na skládku na vzdálenost do 3 m nebo s naložením na dopravní prostředek záhonových</t>
  </si>
  <si>
    <t>"Délka stanovena programem" 15,61+65,58+41,07</t>
  </si>
  <si>
    <t>7</t>
  </si>
  <si>
    <t>121101102</t>
  </si>
  <si>
    <t>Sejmutí ornice s přemístěním na vzdálenost do 100 m</t>
  </si>
  <si>
    <t>m3</t>
  </si>
  <si>
    <t>1868383377</t>
  </si>
  <si>
    <t>Sejmutí ornice nebo lesní půdy s vodorovným přemístěním na hromady v místě upotřebení nebo na dočasné či trvalé skládky se složením, na vzdálenost přes 50 do 100 m</t>
  </si>
  <si>
    <t xml:space="preserve">"Plocha stanovená programem"(171,84+99,79+26,36+459,94)*0,1 </t>
  </si>
  <si>
    <t>8</t>
  </si>
  <si>
    <t>122102202</t>
  </si>
  <si>
    <t>Odkopávky a prokopávky nezapažené pro silnice objemu do 1000 m3 v hornině tř. 1 a 2</t>
  </si>
  <si>
    <t>-914328332</t>
  </si>
  <si>
    <t>Odkopávky a prokopávky nezapažené pro silnice s přemístěním výkopku v příčných profilech na vzdálenost do 15 m nebo s naložením na dopravní prostředek v horninách tř. 1 a 2 přes 100 do 1 000 m3</t>
  </si>
  <si>
    <t>VĚTEV A</t>
  </si>
  <si>
    <t>20*2,60 " km 0,000 00 - 0,020 00"</t>
  </si>
  <si>
    <t>20*5,26 " km 0,020 00 - 0,040 00"</t>
  </si>
  <si>
    <t>22*2,21 " km 0,040 00 - 0,062 00"</t>
  </si>
  <si>
    <t>VĚTEV B</t>
  </si>
  <si>
    <t>25*2,91 " km 0,000 00 - 0,025 00"</t>
  </si>
  <si>
    <t>15*2,33 " km 0,025 00 - 0,040 00"</t>
  </si>
  <si>
    <t xml:space="preserve">21,72*2,44 " km 0,040 00 - 0,061 72" </t>
  </si>
  <si>
    <t>9</t>
  </si>
  <si>
    <t>132101101</t>
  </si>
  <si>
    <t>Hloubení rýh šířky do 600 mm v hornině tř. 1 a 2 objemu do 100 m3</t>
  </si>
  <si>
    <t>-1511670760</t>
  </si>
  <si>
    <t>Hloubení zapažených i nezapažených rýh šířky do 600 mm s urovnáním dna do předepsaného profilu a spádu v horninách tř. 1 a 2 do 100 m3</t>
  </si>
  <si>
    <t>134,29*0,1575 "Rýha pro trativod"</t>
  </si>
  <si>
    <t>0,8*0,8*1*1 " Jáma pro UV"</t>
  </si>
  <si>
    <t>10</t>
  </si>
  <si>
    <t>174101102</t>
  </si>
  <si>
    <t>Zásyp v uzavřených prostorech sypaninou se zhutněním</t>
  </si>
  <si>
    <t>837433674</t>
  </si>
  <si>
    <t>Zásyp sypaninou z jakékoliv horniny s uložením výkopku ve vrstvách se zhutněním v uzavřených prostorách s urovnáním povrchu zásypu</t>
  </si>
  <si>
    <t>Dosypávky VĚTEV A</t>
  </si>
  <si>
    <t>20*0,25 " km 0,000 00 - 0,020 00"</t>
  </si>
  <si>
    <t>0 " km 0,020 00 - 0,040 00"</t>
  </si>
  <si>
    <t>22*0,07 " km 0,040 00 - 0,062 00"</t>
  </si>
  <si>
    <t>VETEV B</t>
  </si>
  <si>
    <t>25*0,44 " km 0,000 00 - 0,025 00"</t>
  </si>
  <si>
    <t>15*0,1 " km 0,025 00 - 0,040 00"</t>
  </si>
  <si>
    <t xml:space="preserve">21,72*0,1 " km 0,040 00 - 0,061 72" </t>
  </si>
  <si>
    <t>11</t>
  </si>
  <si>
    <t>180405111</t>
  </si>
  <si>
    <t>Založení trávníku ve vegetačních prefabrikátech výsevem semene v rovině a ve svahu do 1:5</t>
  </si>
  <si>
    <t>188549402</t>
  </si>
  <si>
    <t>Založení trávníků ve vegetačních prefabrikátech výsevem semene v rovině nebo na svahu do 1:5</t>
  </si>
  <si>
    <t>"Plocha stanovena programem" 904,58</t>
  </si>
  <si>
    <t>12</t>
  </si>
  <si>
    <t>M</t>
  </si>
  <si>
    <t>005724100</t>
  </si>
  <si>
    <t>osivo směs travní parková</t>
  </si>
  <si>
    <t>kg</t>
  </si>
  <si>
    <t>1528509849</t>
  </si>
  <si>
    <t>Osiva pícnin směsi travní balení obvykle 25 kg parková</t>
  </si>
  <si>
    <t>13</t>
  </si>
  <si>
    <t>181951101</t>
  </si>
  <si>
    <t>Úprava pláně v hornině tř. 1 až 4 bez zhutnění</t>
  </si>
  <si>
    <t>1489278577</t>
  </si>
  <si>
    <t>Úprava pláně vyrovnáním výškových rozdílů v hornině tř. 1 až 4 bez zhutnění</t>
  </si>
  <si>
    <t>"Plocha stanovena programem" 554,53+150+50,86+39,51</t>
  </si>
  <si>
    <t>14</t>
  </si>
  <si>
    <t>184102116</t>
  </si>
  <si>
    <t>Výsadba dřeviny s balem D do 0,8 m do jamky se zalitím v rovině a svahu do 1:5</t>
  </si>
  <si>
    <t>kus</t>
  </si>
  <si>
    <t>1014197765</t>
  </si>
  <si>
    <t>Výsadba dřeviny s balem do předem vyhloubené jamky se zalitím v rovině nebo na svahu do 1:5, při průměru balu přes 600 do 800 mm</t>
  </si>
  <si>
    <t>M06</t>
  </si>
  <si>
    <t>Lípa malolistá - Tilia cordata ´Sheridan´,VK,OK 12-14, BAL</t>
  </si>
  <si>
    <t>1512834769</t>
  </si>
  <si>
    <t>Zakládání</t>
  </si>
  <si>
    <t>16</t>
  </si>
  <si>
    <t>212752212</t>
  </si>
  <si>
    <t>Trativod z drenážních trubek plastových flexibilních D do 100 mm včetně lože otevřený výkop</t>
  </si>
  <si>
    <t>-491457976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</si>
  <si>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</si>
  <si>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"Trativod DN 100, délka stanovena programem"14,65+52,08+67,56</t>
  </si>
  <si>
    <t>17</t>
  </si>
  <si>
    <t>291111113</t>
  </si>
  <si>
    <t>Podklad pro zpevněné plochy ze štěrku částečně zpevněného cementovou maltou ŠCM</t>
  </si>
  <si>
    <t>-10545348</t>
  </si>
  <si>
    <t>Podklad pro zpevněné plochy s rozprostřením a s hutněním ze štěrku zpevněného cementovou maltou ŠCM</t>
  </si>
  <si>
    <t>"Podklad pro komunikace v tl. 0,12 m, plocha stanovená programem" 755,40*0,12</t>
  </si>
  <si>
    <t>Komunikace pozemní</t>
  </si>
  <si>
    <t>18</t>
  </si>
  <si>
    <t>564851111</t>
  </si>
  <si>
    <t>Podklad ze štěrkodrtě ŠD tl 150 mm</t>
  </si>
  <si>
    <t>1989068127</t>
  </si>
  <si>
    <t>Podklad ze štěrkodrti ŠD s rozprostřením a zhutněním, po zhutnění tl. 150 mm</t>
  </si>
  <si>
    <t>"Mlatová úprava komunikace pro pěší, plocha stanovena programem" 12,15</t>
  </si>
  <si>
    <t>19</t>
  </si>
  <si>
    <t>564861111</t>
  </si>
  <si>
    <t>Podklad ze štěrkodrtě ŠD tl 200 mm</t>
  </si>
  <si>
    <t>-1774791698</t>
  </si>
  <si>
    <t>Podklad ze štěrkodrti ŠD s rozprostřením a zhutněním, po zhutnění tl. 200 mm</t>
  </si>
  <si>
    <t>"Komunikace a chodníky, plocha stanovena programem" 554,53+150+50,86+156,85+15,93+50,02+90,86+74,19</t>
  </si>
  <si>
    <t>20</t>
  </si>
  <si>
    <t>565145111</t>
  </si>
  <si>
    <t>Asfaltový beton vrstva podkladní ACP 16 (obalované kamenivo OKS) tl 60 mm š do 3 m</t>
  </si>
  <si>
    <t>1833793661</t>
  </si>
  <si>
    <t>Asfaltový beton vrstva podkladní ACP 16 (obalované kamenivo střednězrnné - OKS) s rozprostřením a zhutněním v pruhu šířky do 3 m, po zhutnění tl. 60 mm</t>
  </si>
  <si>
    <t>"Plocha stanovena programem" 755,4</t>
  </si>
  <si>
    <t>573111112</t>
  </si>
  <si>
    <t>Postřik živičný infiltrační s posypem z asfaltu množství 1 kg/m2</t>
  </si>
  <si>
    <t>-833211667</t>
  </si>
  <si>
    <t>Postřik infiltrační PI z asfaltu silničního s posypem kamenivem, v množství 1,00 kg/m2</t>
  </si>
  <si>
    <t>22</t>
  </si>
  <si>
    <t>573211107</t>
  </si>
  <si>
    <t>Postřik živičný spojovací z asfaltu v množství 0,30 kg/m2</t>
  </si>
  <si>
    <t>-1170043054</t>
  </si>
  <si>
    <t>Postřik spojovací PS bez posypu kamenivem z asfaltu silničního, v množství 0,30 kg/m2</t>
  </si>
  <si>
    <t>23</t>
  </si>
  <si>
    <t>577134131</t>
  </si>
  <si>
    <t>Asfaltový beton vrstva obrusná ACO 11 (ABS) tř. I tl 40 mm š do 3 m z modifikovaného asfaltu</t>
  </si>
  <si>
    <t>690381882</t>
  </si>
  <si>
    <t>Asfaltový beton vrstva obrusná ACO 11 (ABS) s rozprostřením a se zhutněním z modifikovaného asfaltu v pruhu šířky do 3 m, po zhutnění tl. 40 mm</t>
  </si>
  <si>
    <t>24</t>
  </si>
  <si>
    <t>596211113</t>
  </si>
  <si>
    <t>Kladení zámkové dlažby komunikací pro pěší tl 60 mm skupiny A pl přes 300 m2</t>
  </si>
  <si>
    <t>CS ÚRS 2015 02</t>
  </si>
  <si>
    <t>-636250290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</si>
  <si>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</si>
  <si>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"Plocha stanovena programem"</t>
  </si>
  <si>
    <t>"Zakladní dlažba" 366,03</t>
  </si>
  <si>
    <t>"Reliefni dlažba "21,82</t>
  </si>
  <si>
    <t>25</t>
  </si>
  <si>
    <t>592452180</t>
  </si>
  <si>
    <t>dlažba zámková PARKETA přírodní 19,6x9,6x6 cm</t>
  </si>
  <si>
    <t>-1974159960</t>
  </si>
  <si>
    <t>Dlaždice betonové dlažba zámková (ČSN EN 1338) dlažba zámková PARKETA 1 m2=50 kusů 19,6 x 9,6 x 6  přírodní</t>
  </si>
  <si>
    <t>P</t>
  </si>
  <si>
    <t>Poznámka k položce:
spotřeba: 50 kus/m2</t>
  </si>
  <si>
    <t>"Plocha stanovena programem" 366,03</t>
  </si>
  <si>
    <t>26</t>
  </si>
  <si>
    <t>592451200</t>
  </si>
  <si>
    <t>dlažba zámková PARKETA slepecká 20x10x6 cm barevná</t>
  </si>
  <si>
    <t>1345525566</t>
  </si>
  <si>
    <t>dlažba skladebná betonová slepecká 20x10x6 cm barevná</t>
  </si>
  <si>
    <t>"Plocha stanovena programem" 21,82</t>
  </si>
  <si>
    <t>Trubní vedení</t>
  </si>
  <si>
    <t>27</t>
  </si>
  <si>
    <t>895941111</t>
  </si>
  <si>
    <t>Zřízení vpusti kanalizační uliční z betonových dílců typ UV-50 normální</t>
  </si>
  <si>
    <t>-1717785213</t>
  </si>
  <si>
    <t>28</t>
  </si>
  <si>
    <t>592238230</t>
  </si>
  <si>
    <t>vpusť betonová uliční TBV-Q 500/626 D /dno/ 62,6 x 49,5 x 5 cm</t>
  </si>
  <si>
    <t>816289818</t>
  </si>
  <si>
    <t>Prefabrikáty pro uliční vpusti betonové a železobetonové TBV-Q 500/626 D /dno/     62,6 x 49,5 x 5</t>
  </si>
  <si>
    <t>29</t>
  </si>
  <si>
    <t>592238240</t>
  </si>
  <si>
    <t>vpusť betonová uliční TBV-Q 500/590/200 V /skruž/ 59x50x5 cm</t>
  </si>
  <si>
    <t>3131780</t>
  </si>
  <si>
    <t>Prefabrikáty pro uliční vpusti betonové a železobetonové TBV-Q 500/590/200 V /skruž/ 59 x 50 x 5</t>
  </si>
  <si>
    <t>30</t>
  </si>
  <si>
    <t>592238730</t>
  </si>
  <si>
    <t>mříž M3 C250 DIN 19583-11 500/500 mm</t>
  </si>
  <si>
    <t>-1444911676</t>
  </si>
  <si>
    <t>Prefabrikáty pro uliční vpusti dílce betonové pro uliční vpusti vpusť dešťová uliční s rámem mříž M2 C250 DIN 19583-11 500/500 mm</t>
  </si>
  <si>
    <t>31</t>
  </si>
  <si>
    <t>592238760</t>
  </si>
  <si>
    <t>rám zabetonovaný DIN 19583-9 500/500 mm</t>
  </si>
  <si>
    <t>-1649562518</t>
  </si>
  <si>
    <t>rám zabetonovaný pro uliční vpusti 500/500 mm</t>
  </si>
  <si>
    <t>32</t>
  </si>
  <si>
    <t>592238640</t>
  </si>
  <si>
    <t>prstenec betonový pro uliční vpusť vyrovnávací TBV-Q 390/60/10a, 39x6x13 cm</t>
  </si>
  <si>
    <t>-1001888986</t>
  </si>
  <si>
    <t>prstenec betonový pro uliční vpusť vyrovnávací 39 x 6 x 13 cm</t>
  </si>
  <si>
    <t>Ostatní konstrukce a práce, bourání</t>
  </si>
  <si>
    <t>33</t>
  </si>
  <si>
    <t>914111111</t>
  </si>
  <si>
    <t>Montáž svislé dopravní značky do velikosti 1 m2 objímkami na sloupek nebo konzolu</t>
  </si>
  <si>
    <t>-732955514</t>
  </si>
  <si>
    <t>Montáž svislé dopravní značky základní velikosti do 1 m2 objímkami na sloupky nebo konzoly</t>
  </si>
  <si>
    <t>9" Svislá dopravní značka"</t>
  </si>
  <si>
    <t>34</t>
  </si>
  <si>
    <t>404455520</t>
  </si>
  <si>
    <t>značka dopravní svislá retroreflexní fólie tř. 1, Al prolis, 500 x 500 mm</t>
  </si>
  <si>
    <t>1226938838</t>
  </si>
  <si>
    <t>Výrobky a tabule orientační pro návěstí a zabezpečovací zařízení silniční značky dopravní svislé retroreflexní fólie tř. 1 Al prolis 500 x 500 mm</t>
  </si>
  <si>
    <t>35</t>
  </si>
  <si>
    <t>914511111</t>
  </si>
  <si>
    <t>Montáž sloupku dopravních značek délky do 3,5 m s betonovým základem</t>
  </si>
  <si>
    <t>1384999297</t>
  </si>
  <si>
    <t>Montáž sloupku dopravních značek délky do 3,5 m do betonového základu</t>
  </si>
  <si>
    <t>9 "Sloupek pro svislou dopravní značku"</t>
  </si>
  <si>
    <t>36</t>
  </si>
  <si>
    <t>404452300</t>
  </si>
  <si>
    <t>sloupek Zn 70 - 350</t>
  </si>
  <si>
    <t>1187318885</t>
  </si>
  <si>
    <t>Výrobky a tabule orientační pro návěstí a zabezpečovací zařízení silniční značky dopravní svislé sloupky Zn 70 - 350</t>
  </si>
  <si>
    <t>37</t>
  </si>
  <si>
    <t>915231112</t>
  </si>
  <si>
    <t>Vodorovné dopravní značení přechody pro chodce, šipky, symboly retroreflexní bílý plast</t>
  </si>
  <si>
    <t>4035699</t>
  </si>
  <si>
    <t>Vodorovné dopravní značení stříkaným plastem přechody pro chodce, šipky, symboly nápisy bílé retroreflexní</t>
  </si>
  <si>
    <t>"Přechody pro chodce, plocha stanovená programem" 24</t>
  </si>
  <si>
    <t>38</t>
  </si>
  <si>
    <t>915491211</t>
  </si>
  <si>
    <t>Osazení vodícího proužku z betonových desek do betonového lože tl do 100 mm š proužku 250 mm</t>
  </si>
  <si>
    <t>757576973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</si>
  <si>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</si>
  <si>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"Betonová přídlažba, délka stanovena programem " 22,25</t>
  </si>
  <si>
    <t>39</t>
  </si>
  <si>
    <t>592185650</t>
  </si>
  <si>
    <t>krajník silniční betonový 50x25x10 cm</t>
  </si>
  <si>
    <t>1842278707</t>
  </si>
  <si>
    <t>40</t>
  </si>
  <si>
    <t>916131213</t>
  </si>
  <si>
    <t>Osazení silničního obrubníku betonového stojatého s boční opěrou do lože z betonu prostého</t>
  </si>
  <si>
    <t>-1156391999</t>
  </si>
  <si>
    <t>Osazení silničního obrubníku betonového se zřízením lože, s vyplněním a zatřením spár cementovou maltou stojatého s boční opěrou z betonu prostého tř. C 12/15, do lože z betonu prostého téže značky</t>
  </si>
  <si>
    <t>"Silniční obruba 100*15*25" 190,44</t>
  </si>
  <si>
    <t>"Silniční obruba nájezdová 100*15*15" 55,01</t>
  </si>
  <si>
    <t>"Silniční obruba přechodová 100*15*15-25" 10</t>
  </si>
  <si>
    <t>41</t>
  </si>
  <si>
    <t>592174650</t>
  </si>
  <si>
    <t>obrubník betonový silniční Standard 100x15x25 cm</t>
  </si>
  <si>
    <t>-1828214868</t>
  </si>
  <si>
    <t>obrubník betonový silniční vibrolisovaný 100x15x25 cm</t>
  </si>
  <si>
    <t>"Délka stanovena programem" 14,49+12,17+15,33+12,52+14,14+3,69+13,22+35,71+3,75+13,62+35,18+18,76+1,6+9,15+34+3,75+14,14+0,23-10-55,01</t>
  </si>
  <si>
    <t>42</t>
  </si>
  <si>
    <t>592174680</t>
  </si>
  <si>
    <t>obrubník betonový silniční nájezdový Standard 100x15x15 cm</t>
  </si>
  <si>
    <t>-627475134</t>
  </si>
  <si>
    <t>obrubník betonový silniční nájezdový vibrolisovaný 100x15x15 cm</t>
  </si>
  <si>
    <t>"Délka stanovena programem" 4+4+4+4+3,3+35,71</t>
  </si>
  <si>
    <t>43</t>
  </si>
  <si>
    <t>592174690</t>
  </si>
  <si>
    <t>obrubník betonový silniční přechodový L + P Standard 100x15x15-25 cm</t>
  </si>
  <si>
    <t>1101165070</t>
  </si>
  <si>
    <t>obrubník betonový silniční přechodový L + P vibrolisovaný 100x15x15-25 cm</t>
  </si>
  <si>
    <t>"Plocha stanovena programem" 5+5</t>
  </si>
  <si>
    <t>44</t>
  </si>
  <si>
    <t>916231213</t>
  </si>
  <si>
    <t>Osazení chodníkového obrubníku betonového stojatého s boční opěrou do lože z betonu prostého</t>
  </si>
  <si>
    <t>-15506625</t>
  </si>
  <si>
    <t>Osazení chodníkového obrubníku betonového se zřízením lože, s vyplněním a zatřením spár cementovou maltou stojatého s boční opěrou z betonu prostého tř. C 12/15, do lože z betonu prostého téže značky</t>
  </si>
  <si>
    <t>"Délka stanovena programem" 1,53+29,39+3,86+2,76+20,74+9,02+61,64+7,29+8,91+1,13+1,41+0,98+12,08+24,03+1,29+26,82+10,88+6,57+4,22+3,15+1,27+2,17+3,33</t>
  </si>
  <si>
    <t>45</t>
  </si>
  <si>
    <t>592174100</t>
  </si>
  <si>
    <t>obrubník betonový chodníkový ABO 100/10/25 II nat 100x10x25 cm</t>
  </si>
  <si>
    <t>-739140368</t>
  </si>
  <si>
    <t>obrubník betonový chodníkový 100x10x25 cm</t>
  </si>
  <si>
    <t>46</t>
  </si>
  <si>
    <t>919732221</t>
  </si>
  <si>
    <t>Styčná spára napojení nového živičného povrchu na stávající za tepla š 15 mm hl 25 mm bez prořezání</t>
  </si>
  <si>
    <t>-1203390799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</si>
  <si>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</si>
  <si>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"Délka stanovena programem" 32,71+5+7,1</t>
  </si>
  <si>
    <t>47</t>
  </si>
  <si>
    <t>919735112</t>
  </si>
  <si>
    <t>Řezání stávajícího živičného krytu hl do 100 mm</t>
  </si>
  <si>
    <t>1592752878</t>
  </si>
  <si>
    <t>Řezání stávajícího živičného krytu nebo podkladu hloubky přes 50 do 100 mm</t>
  </si>
  <si>
    <t>997</t>
  </si>
  <si>
    <t>Přesun sutě</t>
  </si>
  <si>
    <t>48</t>
  </si>
  <si>
    <t>997221551</t>
  </si>
  <si>
    <t>Vodorovná doprava suti ze sypkých materiálů do 1 km</t>
  </si>
  <si>
    <t>t</t>
  </si>
  <si>
    <t>-383523053</t>
  </si>
  <si>
    <t>Vodorovná doprava suti bez naložení, ale se složením a s hrubým urovnáním ze sypkých materiálů, na vzdálenost do 1 km</t>
  </si>
  <si>
    <t>285,448</t>
  </si>
  <si>
    <t>49</t>
  </si>
  <si>
    <t>997221559</t>
  </si>
  <si>
    <t>Příplatek ZKD 1 km u vodorovné dopravy suti ze sypkých materiálů</t>
  </si>
  <si>
    <t>229425129</t>
  </si>
  <si>
    <t>Vodorovná doprava suti bez naložení, ale se složením a s hrubým urovnáním Příplatek k ceně za každý další i započatý 1 km přes 1 km</t>
  </si>
  <si>
    <t>285,448*23</t>
  </si>
  <si>
    <t>50</t>
  </si>
  <si>
    <t>997221561</t>
  </si>
  <si>
    <t>Vodorovná doprava suti z kusových materiálů do 1 km</t>
  </si>
  <si>
    <t>-478126502</t>
  </si>
  <si>
    <t>Vodorovná doprava suti bez naložení, ale se složením a s hrubým urovnáním z kusových materiálů, na vzdálenost do 1 km</t>
  </si>
  <si>
    <t>43,095+31,112+10,495+42,380+4,890</t>
  </si>
  <si>
    <t>51</t>
  </si>
  <si>
    <t>997221569</t>
  </si>
  <si>
    <t>Příplatek ZKD 1 km u vodorovné dopravy suti z kusových materiálů</t>
  </si>
  <si>
    <t>-1280580</t>
  </si>
  <si>
    <t>131,972*23</t>
  </si>
  <si>
    <t>52</t>
  </si>
  <si>
    <t>997221815</t>
  </si>
  <si>
    <t>Poplatek za uložení betonového odpadu na skládce (skládkovné)</t>
  </si>
  <si>
    <t>-949012139</t>
  </si>
  <si>
    <t>Poplatek za uložení stavebního odpadu na skládce (skládkovné) betonového</t>
  </si>
  <si>
    <t>43,095+31,112+10,495</t>
  </si>
  <si>
    <t>53</t>
  </si>
  <si>
    <t>997221845</t>
  </si>
  <si>
    <t>Poplatek za uložení asfaltového odpadu bez obsahu dehtu na skládce (skládkovné)</t>
  </si>
  <si>
    <t>-2108775201</t>
  </si>
  <si>
    <t>Poplatek za uložení stavebního odpadu na skládce (skládkovné) asfaltového bez obsahu dehtu</t>
  </si>
  <si>
    <t>998</t>
  </si>
  <si>
    <t>Přesun hmot</t>
  </si>
  <si>
    <t>54</t>
  </si>
  <si>
    <t>998225111</t>
  </si>
  <si>
    <t>Přesun hmot pro pozemní komunikace s krytem z kamene, monolitickým betonovým nebo živičným</t>
  </si>
  <si>
    <t>-35306659</t>
  </si>
  <si>
    <t>Přesun hmot pro komunikace s krytem z kameniva, monolitickým betonovým nebo živičným dopravní vzdálenost do 200 m jakékoliv délky objektu</t>
  </si>
  <si>
    <t>Část Ib - Způsobilé výdaje - Vedlejší aktivity</t>
  </si>
  <si>
    <t>SO 001 - Zařízení staveniště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</si>
  <si>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</si>
  <si>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</si>
  <si>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</si>
  <si>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</si>
  <si>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</si>
  <si>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</si>
  <si>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</si>
  <si>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</si>
  <si>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</si>
  <si>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</si>
  <si>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</si>
  <si>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</si>
  <si>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</si>
  <si>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</si>
  <si>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-1348664848</t>
  </si>
  <si>
    <t>Hlavní tituly průvodních činností a nákladů průzkumné, geodetické a projektové práce průzkumné práce</t>
  </si>
  <si>
    <t xml:space="preserve">Poznámka k položce:
Zajištění vytýčení inženýrských sítí vč. poplatku
</t>
  </si>
  <si>
    <t>013203000</t>
  </si>
  <si>
    <t>Dokumentace stavby bez rozlišení</t>
  </si>
  <si>
    <t>-1908084886</t>
  </si>
  <si>
    <t>Průzkumné, geodetické a projektové práce projektové práce dokumentace stavby (výkresová a textová) bez rozlišení</t>
  </si>
  <si>
    <t xml:space="preserve">Poznámka k položce:
zápis do technické mapy dle směrnice města
</t>
  </si>
  <si>
    <t>013254000</t>
  </si>
  <si>
    <t>Dokumentace skutečného provedení stavby</t>
  </si>
  <si>
    <t>-1014121117</t>
  </si>
  <si>
    <t>Průzkumné, geodetické a projektové práce projektové práce dokumentace stavby (výkresová a textová) skutečného provedení stavby</t>
  </si>
  <si>
    <t xml:space="preserve">Poznámka k položce:
Náklady na vyhotovení dokumentace skutečného provedení stavby a její předání objednateli v požadované formě a požadovaném počtu. :2 
Součástí dokumentace je prokázání nakládání s odpadem produkovaným stavbou, resp. předání dokladů o likvidaci odpadu v souladu se zákonem č. 185/2001 Sb., o odpadech a změně některých dalších zákonů. : 
Geodetické zaměření skutečného provedení díla včetně zákresu na podkladě snímku kopie katastrální mapy. 
</t>
  </si>
  <si>
    <t>VRN2</t>
  </si>
  <si>
    <t>Příprava staveniště</t>
  </si>
  <si>
    <t>020001000</t>
  </si>
  <si>
    <t>-727231971</t>
  </si>
  <si>
    <t>Základní rozdělení průvodních činností a nákladů příprava staveniště</t>
  </si>
  <si>
    <t xml:space="preserve">Poznámka k položce:
Náklady spojené s vypracováním projektové dokumentace zařízení staveniště, zřízením přípojek energií k objektům zařízení staveniště, vybudování měřících odběrných míst a zřízení, případná příprava území pro objekty zařízení staveniště a vlastní vybudování objektů zařízení staveniště.
</t>
  </si>
  <si>
    <t>VRN3</t>
  </si>
  <si>
    <t>030001000</t>
  </si>
  <si>
    <t>-251354916</t>
  </si>
  <si>
    <t>Základní rozdělení průvodních činností a nákladů zařízení staveniště</t>
  </si>
  <si>
    <t xml:space="preserve"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
</t>
  </si>
  <si>
    <t>032403000</t>
  </si>
  <si>
    <t>Provizorní komunikace</t>
  </si>
  <si>
    <t>1457351601</t>
  </si>
  <si>
    <t>Zařízení staveniště vybavení staveniště provizorní komunikace</t>
  </si>
  <si>
    <t xml:space="preserve">Poznámka k položce:
Zajištění dopravního značení vč. uzavírek, zajištění povolení zvláštního užívání vč. poplatku a stanovení dopravního značení. </t>
  </si>
  <si>
    <t>034002000</t>
  </si>
  <si>
    <t>Zabezpečení staveniště</t>
  </si>
  <si>
    <t>1819527489</t>
  </si>
  <si>
    <t>Hlavní tituly průvodních činností a nákladů zařízení staveniště zabezpečení staveniště</t>
  </si>
  <si>
    <t xml:space="preserve">Poznámka k položce:
Do této položky jsou zahrnuty náklady na ochranu staveniště před vstupem nepovolaných osob, včetně příslušného značení, náklady na oplocení staveniště a na jeho osvětlení, 
náklady na dočasná přemostění výkopů, náklady na snížení prašnosti a znečištění v důsledku provozu na staveništi, náklady na zajištění staveniště z hlediska požární ochrany.
</t>
  </si>
  <si>
    <t>034403000</t>
  </si>
  <si>
    <t>Dopravní značení na staveništi</t>
  </si>
  <si>
    <t>1400904859</t>
  </si>
  <si>
    <t>Zařízení staveniště zabezpečení staveniště dopravní značení na staveništi</t>
  </si>
  <si>
    <t xml:space="preserve"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
včetně následného odstranění po ukončení stavebních prací. 
</t>
  </si>
  <si>
    <t>034503000</t>
  </si>
  <si>
    <t>Informační tabule na staveništi</t>
  </si>
  <si>
    <t>42326572</t>
  </si>
  <si>
    <t>Zařízení staveniště zabezpečení staveniště informační tabule</t>
  </si>
  <si>
    <t xml:space="preserve">Poznámka k položce:
Provedení, osazení a odstranění tabule z materiálu odolnému povětrnostním podmínkám po dobu výstavby. Na viditelném místě bude umístěna tabule o rozměrech formátu A3, na které bude uveden zejména název akce, sídlo stavebníka  (investora) stavby, projektanta, zhotovitele stavby, technického dozoru investora a odpovědného stavbyvedoucího a termín dokončení stavby. Na uvedené tabuli, která bude v místě stavby ponechána až do dokončení stavby (případně do vydání kolaudačního souhlasu), bude také uvedeno, že stavba je povolena.
</t>
  </si>
  <si>
    <t>039002000</t>
  </si>
  <si>
    <t>Zrušení zařízení staveniště</t>
  </si>
  <si>
    <t>529344958</t>
  </si>
  <si>
    <t>Hlavní tituly průvodních činností a nákladů zařízení staveniště zrušení zařízení staveniště</t>
  </si>
  <si>
    <t xml:space="preserve">Poznámka k položce:
Odstranění objektů zařízení staveniště včetně přípojek energií a jejich odvoz. Položka zahrnuje i náklady na úpravu povrchů po odstranění zařízení staveniště a úklid ploch, na kterých bylo zařízení staveniště provozováno.
</t>
  </si>
  <si>
    <t>VRN4</t>
  </si>
  <si>
    <t>Inženýrská činnost</t>
  </si>
  <si>
    <t>043134000</t>
  </si>
  <si>
    <t>Zkoušky zatěžovací</t>
  </si>
  <si>
    <t>1524903432</t>
  </si>
  <si>
    <t>Inženýrská činnost zkoušky a ostatní měření zkoušky zátěžové</t>
  </si>
  <si>
    <t>Poznámka k položce:
statická zatěžovací zkouška na zemní pláni: 2x</t>
  </si>
  <si>
    <t>VRN7</t>
  </si>
  <si>
    <t>Provozní vlivy</t>
  </si>
  <si>
    <t>071203000</t>
  </si>
  <si>
    <t>Provoz dalšího subjektu</t>
  </si>
  <si>
    <t>-1455361009</t>
  </si>
  <si>
    <t>Provozní vlivy provoz investora, třetích osob provoz dalšího subjektu</t>
  </si>
  <si>
    <t xml:space="preserve">Poznámka k položce:
Náklady na ztížené podmínky provádění na staveništi, kde bude zachován částečný nebo omezený pohyb obyvatel dotčených nemovitostí a zajištění dostupnosti nemovitostí vozidly Hasičského záchranného sboru, vozidel Rychlé záchranné služby a vozidel pro odvoz komunálního odpadu. </t>
  </si>
  <si>
    <t>Část II - Nezpůsobilé výdaje</t>
  </si>
  <si>
    <t>SO101 - Křižovatka</t>
  </si>
  <si>
    <t>564871111</t>
  </si>
  <si>
    <t>Podklad ze štěrkodrtě ŠD tl 250 mm</t>
  </si>
  <si>
    <t>-1423640677</t>
  </si>
  <si>
    <t>Podklad ze štěrkodrti ŠD s rozprostřením a zhutněním, po zhutnění tl. 250 mm</t>
  </si>
  <si>
    <t>"Parkovací stání -neuznatelný náklad, plocha stanovena programem" 39,51</t>
  </si>
  <si>
    <t>596412213</t>
  </si>
  <si>
    <t>Kladení dlažby z vegetačních tvárnic pozemních komunikací tl 80 mm přes 300 m2</t>
  </si>
  <si>
    <t>-40203246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</si>
  <si>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</si>
  <si>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"Parkovací stání - neuznatelný náklad, Plocha stanovena programem" 39,51</t>
  </si>
  <si>
    <t>X1</t>
  </si>
  <si>
    <t>Zatravňovací dlažba LORA</t>
  </si>
  <si>
    <t>-1725185468</t>
  </si>
  <si>
    <t>2068839168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</si>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</sst>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7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2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9"/>
      <c r="AQ5" s="31"/>
      <c r="BE5" s="342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6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9"/>
      <c r="AQ6" s="31"/>
      <c r="BE6" s="343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3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3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3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3"/>
      <c r="BS10" s="24" t="s">
        <v>8</v>
      </c>
    </row>
    <row r="11" spans="1:74" ht="18.399999999999999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21</v>
      </c>
      <c r="AO11" s="29"/>
      <c r="AP11" s="29"/>
      <c r="AQ11" s="31"/>
      <c r="BE11" s="343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3"/>
      <c r="BS12" s="24" t="s">
        <v>8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43"/>
      <c r="BS13" s="24" t="s">
        <v>8</v>
      </c>
    </row>
    <row r="14" spans="1:74">
      <c r="B14" s="28"/>
      <c r="C14" s="29"/>
      <c r="D14" s="29"/>
      <c r="E14" s="347" t="s">
        <v>31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43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3"/>
      <c r="BS15" s="24" t="s">
        <v>6</v>
      </c>
    </row>
    <row r="16" spans="1:74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3"/>
      <c r="BS16" s="24" t="s">
        <v>6</v>
      </c>
    </row>
    <row r="17" spans="2:71" ht="18.399999999999999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21</v>
      </c>
      <c r="AO17" s="29"/>
      <c r="AP17" s="29"/>
      <c r="AQ17" s="31"/>
      <c r="BE17" s="343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3"/>
      <c r="BS18" s="24" t="s">
        <v>8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3"/>
      <c r="BS19" s="24" t="s">
        <v>8</v>
      </c>
    </row>
    <row r="20" spans="2:71" ht="16.5" customHeight="1">
      <c r="B20" s="28"/>
      <c r="C20" s="29"/>
      <c r="D20" s="29"/>
      <c r="E20" s="349" t="s">
        <v>21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9"/>
      <c r="AP20" s="29"/>
      <c r="AQ20" s="31"/>
      <c r="BE20" s="343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3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3"/>
    </row>
    <row r="23" spans="2:71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0">
        <f>ROUND(AG51,2)</f>
        <v>0</v>
      </c>
      <c r="AL23" s="351"/>
      <c r="AM23" s="351"/>
      <c r="AN23" s="351"/>
      <c r="AO23" s="351"/>
      <c r="AP23" s="42"/>
      <c r="AQ23" s="45"/>
      <c r="BE23" s="343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3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2" t="s">
        <v>36</v>
      </c>
      <c r="M25" s="352"/>
      <c r="N25" s="352"/>
      <c r="O25" s="352"/>
      <c r="P25" s="42"/>
      <c r="Q25" s="42"/>
      <c r="R25" s="42"/>
      <c r="S25" s="42"/>
      <c r="T25" s="42"/>
      <c r="U25" s="42"/>
      <c r="V25" s="42"/>
      <c r="W25" s="352" t="s">
        <v>37</v>
      </c>
      <c r="X25" s="352"/>
      <c r="Y25" s="352"/>
      <c r="Z25" s="352"/>
      <c r="AA25" s="352"/>
      <c r="AB25" s="352"/>
      <c r="AC25" s="352"/>
      <c r="AD25" s="352"/>
      <c r="AE25" s="352"/>
      <c r="AF25" s="42"/>
      <c r="AG25" s="42"/>
      <c r="AH25" s="42"/>
      <c r="AI25" s="42"/>
      <c r="AJ25" s="42"/>
      <c r="AK25" s="352" t="s">
        <v>38</v>
      </c>
      <c r="AL25" s="352"/>
      <c r="AM25" s="352"/>
      <c r="AN25" s="352"/>
      <c r="AO25" s="352"/>
      <c r="AP25" s="42"/>
      <c r="AQ25" s="45"/>
      <c r="BE25" s="343"/>
    </row>
    <row r="26" spans="2:71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53">
        <v>0.21</v>
      </c>
      <c r="M26" s="354"/>
      <c r="N26" s="354"/>
      <c r="O26" s="354"/>
      <c r="P26" s="48"/>
      <c r="Q26" s="48"/>
      <c r="R26" s="48"/>
      <c r="S26" s="48"/>
      <c r="T26" s="48"/>
      <c r="U26" s="48"/>
      <c r="V26" s="48"/>
      <c r="W26" s="355">
        <f>ROUND(AZ51,2)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48"/>
      <c r="AG26" s="48"/>
      <c r="AH26" s="48"/>
      <c r="AI26" s="48"/>
      <c r="AJ26" s="48"/>
      <c r="AK26" s="355">
        <f>ROUND(AV51,2)</f>
        <v>0</v>
      </c>
      <c r="AL26" s="354"/>
      <c r="AM26" s="354"/>
      <c r="AN26" s="354"/>
      <c r="AO26" s="354"/>
      <c r="AP26" s="48"/>
      <c r="AQ26" s="50"/>
      <c r="BE26" s="343"/>
    </row>
    <row r="27" spans="2:71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53">
        <v>0.15</v>
      </c>
      <c r="M27" s="354"/>
      <c r="N27" s="354"/>
      <c r="O27" s="354"/>
      <c r="P27" s="48"/>
      <c r="Q27" s="48"/>
      <c r="R27" s="48"/>
      <c r="S27" s="48"/>
      <c r="T27" s="48"/>
      <c r="U27" s="48"/>
      <c r="V27" s="48"/>
      <c r="W27" s="355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8"/>
      <c r="AG27" s="48"/>
      <c r="AH27" s="48"/>
      <c r="AI27" s="48"/>
      <c r="AJ27" s="48"/>
      <c r="AK27" s="355">
        <f>ROUND(AW51,2)</f>
        <v>0</v>
      </c>
      <c r="AL27" s="354"/>
      <c r="AM27" s="354"/>
      <c r="AN27" s="354"/>
      <c r="AO27" s="354"/>
      <c r="AP27" s="48"/>
      <c r="AQ27" s="50"/>
      <c r="BE27" s="343"/>
    </row>
    <row r="28" spans="2:71" s="2" customFormat="1" ht="14.45" hidden="1" customHeight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53">
        <v>0.21</v>
      </c>
      <c r="M28" s="354"/>
      <c r="N28" s="354"/>
      <c r="O28" s="354"/>
      <c r="P28" s="48"/>
      <c r="Q28" s="48"/>
      <c r="R28" s="48"/>
      <c r="S28" s="48"/>
      <c r="T28" s="48"/>
      <c r="U28" s="48"/>
      <c r="V28" s="48"/>
      <c r="W28" s="355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8"/>
      <c r="AG28" s="48"/>
      <c r="AH28" s="48"/>
      <c r="AI28" s="48"/>
      <c r="AJ28" s="48"/>
      <c r="AK28" s="355">
        <v>0</v>
      </c>
      <c r="AL28" s="354"/>
      <c r="AM28" s="354"/>
      <c r="AN28" s="354"/>
      <c r="AO28" s="354"/>
      <c r="AP28" s="48"/>
      <c r="AQ28" s="50"/>
      <c r="BE28" s="343"/>
    </row>
    <row r="29" spans="2:71" s="2" customFormat="1" ht="14.45" hidden="1" customHeight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53">
        <v>0.15</v>
      </c>
      <c r="M29" s="354"/>
      <c r="N29" s="354"/>
      <c r="O29" s="354"/>
      <c r="P29" s="48"/>
      <c r="Q29" s="48"/>
      <c r="R29" s="48"/>
      <c r="S29" s="48"/>
      <c r="T29" s="48"/>
      <c r="U29" s="48"/>
      <c r="V29" s="48"/>
      <c r="W29" s="355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8"/>
      <c r="AG29" s="48"/>
      <c r="AH29" s="48"/>
      <c r="AI29" s="48"/>
      <c r="AJ29" s="48"/>
      <c r="AK29" s="355">
        <v>0</v>
      </c>
      <c r="AL29" s="354"/>
      <c r="AM29" s="354"/>
      <c r="AN29" s="354"/>
      <c r="AO29" s="354"/>
      <c r="AP29" s="48"/>
      <c r="AQ29" s="50"/>
      <c r="BE29" s="343"/>
    </row>
    <row r="30" spans="2:71" s="2" customFormat="1" ht="14.45" hidden="1" customHeight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53">
        <v>0</v>
      </c>
      <c r="M30" s="354"/>
      <c r="N30" s="354"/>
      <c r="O30" s="354"/>
      <c r="P30" s="48"/>
      <c r="Q30" s="48"/>
      <c r="R30" s="48"/>
      <c r="S30" s="48"/>
      <c r="T30" s="48"/>
      <c r="U30" s="48"/>
      <c r="V30" s="48"/>
      <c r="W30" s="355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8"/>
      <c r="AG30" s="48"/>
      <c r="AH30" s="48"/>
      <c r="AI30" s="48"/>
      <c r="AJ30" s="48"/>
      <c r="AK30" s="355">
        <v>0</v>
      </c>
      <c r="AL30" s="354"/>
      <c r="AM30" s="354"/>
      <c r="AN30" s="354"/>
      <c r="AO30" s="354"/>
      <c r="AP30" s="48"/>
      <c r="AQ30" s="50"/>
      <c r="BE30" s="343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3"/>
    </row>
    <row r="32" spans="2:71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56" t="s">
        <v>47</v>
      </c>
      <c r="Y32" s="357"/>
      <c r="Z32" s="357"/>
      <c r="AA32" s="357"/>
      <c r="AB32" s="357"/>
      <c r="AC32" s="53"/>
      <c r="AD32" s="53"/>
      <c r="AE32" s="53"/>
      <c r="AF32" s="53"/>
      <c r="AG32" s="53"/>
      <c r="AH32" s="53"/>
      <c r="AI32" s="53"/>
      <c r="AJ32" s="53"/>
      <c r="AK32" s="358">
        <f>SUM(AK23:AK30)</f>
        <v>0</v>
      </c>
      <c r="AL32" s="357"/>
      <c r="AM32" s="357"/>
      <c r="AN32" s="357"/>
      <c r="AO32" s="359"/>
      <c r="AP32" s="51"/>
      <c r="AQ32" s="55"/>
      <c r="BE32" s="343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48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17001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0" t="str">
        <f>K6</f>
        <v>Revitalizace sídliště U Nádraží, Rokytnice v Orlických horách</v>
      </c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2" t="str">
        <f>IF(AN8= "","",AN8)</f>
        <v>14.11.2017</v>
      </c>
      <c r="AN44" s="362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32</v>
      </c>
      <c r="AJ46" s="63"/>
      <c r="AK46" s="63"/>
      <c r="AL46" s="63"/>
      <c r="AM46" s="363" t="str">
        <f>IF(E17="","",E17)</f>
        <v xml:space="preserve"> </v>
      </c>
      <c r="AN46" s="363"/>
      <c r="AO46" s="363"/>
      <c r="AP46" s="363"/>
      <c r="AQ46" s="63"/>
      <c r="AR46" s="61"/>
      <c r="AS46" s="364" t="s">
        <v>49</v>
      </c>
      <c r="AT46" s="36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30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6"/>
      <c r="AT47" s="36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8"/>
      <c r="AT48" s="36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0" t="s">
        <v>50</v>
      </c>
      <c r="D49" s="371"/>
      <c r="E49" s="371"/>
      <c r="F49" s="371"/>
      <c r="G49" s="371"/>
      <c r="H49" s="79"/>
      <c r="I49" s="372" t="s">
        <v>51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52</v>
      </c>
      <c r="AH49" s="371"/>
      <c r="AI49" s="371"/>
      <c r="AJ49" s="371"/>
      <c r="AK49" s="371"/>
      <c r="AL49" s="371"/>
      <c r="AM49" s="371"/>
      <c r="AN49" s="372" t="s">
        <v>53</v>
      </c>
      <c r="AO49" s="371"/>
      <c r="AP49" s="371"/>
      <c r="AQ49" s="80" t="s">
        <v>54</v>
      </c>
      <c r="AR49" s="61"/>
      <c r="AS49" s="81" t="s">
        <v>55</v>
      </c>
      <c r="AT49" s="82" t="s">
        <v>56</v>
      </c>
      <c r="AU49" s="82" t="s">
        <v>57</v>
      </c>
      <c r="AV49" s="82" t="s">
        <v>58</v>
      </c>
      <c r="AW49" s="82" t="s">
        <v>59</v>
      </c>
      <c r="AX49" s="82" t="s">
        <v>60</v>
      </c>
      <c r="AY49" s="82" t="s">
        <v>61</v>
      </c>
      <c r="AZ49" s="82" t="s">
        <v>62</v>
      </c>
      <c r="BA49" s="82" t="s">
        <v>63</v>
      </c>
      <c r="BB49" s="82" t="s">
        <v>64</v>
      </c>
      <c r="BC49" s="82" t="s">
        <v>65</v>
      </c>
      <c r="BD49" s="83" t="s">
        <v>66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67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ROUND(AG52+AG54+AG56,2)</f>
        <v>0</v>
      </c>
      <c r="AH51" s="381"/>
      <c r="AI51" s="381"/>
      <c r="AJ51" s="381"/>
      <c r="AK51" s="381"/>
      <c r="AL51" s="381"/>
      <c r="AM51" s="381"/>
      <c r="AN51" s="382">
        <f t="shared" ref="AN51:AN57" si="0">SUM(AG51,AT51)</f>
        <v>0</v>
      </c>
      <c r="AO51" s="382"/>
      <c r="AP51" s="382"/>
      <c r="AQ51" s="89" t="s">
        <v>21</v>
      </c>
      <c r="AR51" s="71"/>
      <c r="AS51" s="90">
        <f>ROUND(AS52+AS54+AS56,2)</f>
        <v>0</v>
      </c>
      <c r="AT51" s="91">
        <f t="shared" ref="AT51:AT57" si="1">ROUND(SUM(AV51:AW51),2)</f>
        <v>0</v>
      </c>
      <c r="AU51" s="92">
        <f>ROUND(AU52+AU54+AU56,5)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ROUND(AZ52+AZ54+AZ56,2)</f>
        <v>0</v>
      </c>
      <c r="BA51" s="91">
        <f>ROUND(BA52+BA54+BA56,2)</f>
        <v>0</v>
      </c>
      <c r="BB51" s="91">
        <f>ROUND(BB52+BB54+BB56,2)</f>
        <v>0</v>
      </c>
      <c r="BC51" s="91">
        <f>ROUND(BC52+BC54+BC56,2)</f>
        <v>0</v>
      </c>
      <c r="BD51" s="93">
        <f>ROUND(BD52+BD54+BD56,2)</f>
        <v>0</v>
      </c>
      <c r="BS51" s="94" t="s">
        <v>68</v>
      </c>
      <c r="BT51" s="94" t="s">
        <v>69</v>
      </c>
      <c r="BU51" s="95" t="s">
        <v>70</v>
      </c>
      <c r="BV51" s="94" t="s">
        <v>71</v>
      </c>
      <c r="BW51" s="94" t="s">
        <v>7</v>
      </c>
      <c r="BX51" s="94" t="s">
        <v>72</v>
      </c>
      <c r="CL51" s="94" t="s">
        <v>21</v>
      </c>
    </row>
    <row r="52" spans="1:91" s="5" customFormat="1" ht="16.5" customHeight="1">
      <c r="B52" s="96"/>
      <c r="C52" s="97"/>
      <c r="D52" s="377" t="s">
        <v>73</v>
      </c>
      <c r="E52" s="377"/>
      <c r="F52" s="377"/>
      <c r="G52" s="377"/>
      <c r="H52" s="377"/>
      <c r="I52" s="98"/>
      <c r="J52" s="377" t="s">
        <v>74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6">
        <f>ROUND(AG53,2)</f>
        <v>0</v>
      </c>
      <c r="AH52" s="375"/>
      <c r="AI52" s="375"/>
      <c r="AJ52" s="375"/>
      <c r="AK52" s="375"/>
      <c r="AL52" s="375"/>
      <c r="AM52" s="375"/>
      <c r="AN52" s="374">
        <f t="shared" si="0"/>
        <v>0</v>
      </c>
      <c r="AO52" s="375"/>
      <c r="AP52" s="375"/>
      <c r="AQ52" s="99" t="s">
        <v>75</v>
      </c>
      <c r="AR52" s="100"/>
      <c r="AS52" s="101">
        <f>ROUND(AS53,2)</f>
        <v>0</v>
      </c>
      <c r="AT52" s="102">
        <f t="shared" si="1"/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ROUND(AZ53,2)</f>
        <v>0</v>
      </c>
      <c r="BA52" s="102">
        <f>ROUND(BA53,2)</f>
        <v>0</v>
      </c>
      <c r="BB52" s="102">
        <f>ROUND(BB53,2)</f>
        <v>0</v>
      </c>
      <c r="BC52" s="102">
        <f>ROUND(BC53,2)</f>
        <v>0</v>
      </c>
      <c r="BD52" s="104">
        <f>ROUND(BD53,2)</f>
        <v>0</v>
      </c>
      <c r="BS52" s="105" t="s">
        <v>68</v>
      </c>
      <c r="BT52" s="105" t="s">
        <v>76</v>
      </c>
      <c r="BU52" s="105" t="s">
        <v>70</v>
      </c>
      <c r="BV52" s="105" t="s">
        <v>71</v>
      </c>
      <c r="BW52" s="105" t="s">
        <v>77</v>
      </c>
      <c r="BX52" s="105" t="s">
        <v>7</v>
      </c>
      <c r="CL52" s="105" t="s">
        <v>21</v>
      </c>
      <c r="CM52" s="105" t="s">
        <v>78</v>
      </c>
    </row>
    <row r="53" spans="1:91" s="6" customFormat="1" ht="16.5" customHeight="1">
      <c r="A53" s="106" t="s">
        <v>79</v>
      </c>
      <c r="B53" s="107"/>
      <c r="C53" s="108"/>
      <c r="D53" s="108"/>
      <c r="E53" s="380" t="s">
        <v>80</v>
      </c>
      <c r="F53" s="380"/>
      <c r="G53" s="380"/>
      <c r="H53" s="380"/>
      <c r="I53" s="380"/>
      <c r="J53" s="108"/>
      <c r="K53" s="380" t="s">
        <v>81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78">
        <f>'SO 101 - Křižovatka'!J29</f>
        <v>0</v>
      </c>
      <c r="AH53" s="379"/>
      <c r="AI53" s="379"/>
      <c r="AJ53" s="379"/>
      <c r="AK53" s="379"/>
      <c r="AL53" s="379"/>
      <c r="AM53" s="379"/>
      <c r="AN53" s="378">
        <f t="shared" si="0"/>
        <v>0</v>
      </c>
      <c r="AO53" s="379"/>
      <c r="AP53" s="379"/>
      <c r="AQ53" s="109" t="s">
        <v>82</v>
      </c>
      <c r="AR53" s="110"/>
      <c r="AS53" s="111">
        <v>0</v>
      </c>
      <c r="AT53" s="112">
        <f t="shared" si="1"/>
        <v>0</v>
      </c>
      <c r="AU53" s="113">
        <f>'SO 101 - Křižovatka'!P90</f>
        <v>0</v>
      </c>
      <c r="AV53" s="112">
        <f>'SO 101 - Křižovatka'!J32</f>
        <v>0</v>
      </c>
      <c r="AW53" s="112">
        <f>'SO 101 - Křižovatka'!J33</f>
        <v>0</v>
      </c>
      <c r="AX53" s="112">
        <f>'SO 101 - Křižovatka'!J34</f>
        <v>0</v>
      </c>
      <c r="AY53" s="112">
        <f>'SO 101 - Křižovatka'!J35</f>
        <v>0</v>
      </c>
      <c r="AZ53" s="112">
        <f>'SO 101 - Křižovatka'!F32</f>
        <v>0</v>
      </c>
      <c r="BA53" s="112">
        <f>'SO 101 - Křižovatka'!F33</f>
        <v>0</v>
      </c>
      <c r="BB53" s="112">
        <f>'SO 101 - Křižovatka'!F34</f>
        <v>0</v>
      </c>
      <c r="BC53" s="112">
        <f>'SO 101 - Křižovatka'!F35</f>
        <v>0</v>
      </c>
      <c r="BD53" s="114">
        <f>'SO 101 - Křižovatka'!F36</f>
        <v>0</v>
      </c>
      <c r="BT53" s="115" t="s">
        <v>78</v>
      </c>
      <c r="BV53" s="115" t="s">
        <v>71</v>
      </c>
      <c r="BW53" s="115" t="s">
        <v>83</v>
      </c>
      <c r="BX53" s="115" t="s">
        <v>77</v>
      </c>
      <c r="CL53" s="115" t="s">
        <v>21</v>
      </c>
    </row>
    <row r="54" spans="1:91" s="5" customFormat="1" ht="16.5" customHeight="1">
      <c r="B54" s="96"/>
      <c r="C54" s="97"/>
      <c r="D54" s="377" t="s">
        <v>84</v>
      </c>
      <c r="E54" s="377"/>
      <c r="F54" s="377"/>
      <c r="G54" s="377"/>
      <c r="H54" s="377"/>
      <c r="I54" s="98"/>
      <c r="J54" s="377" t="s">
        <v>85</v>
      </c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6">
        <f>ROUND(AG55,2)</f>
        <v>0</v>
      </c>
      <c r="AH54" s="375"/>
      <c r="AI54" s="375"/>
      <c r="AJ54" s="375"/>
      <c r="AK54" s="375"/>
      <c r="AL54" s="375"/>
      <c r="AM54" s="375"/>
      <c r="AN54" s="374">
        <f t="shared" si="0"/>
        <v>0</v>
      </c>
      <c r="AO54" s="375"/>
      <c r="AP54" s="375"/>
      <c r="AQ54" s="99" t="s">
        <v>75</v>
      </c>
      <c r="AR54" s="100"/>
      <c r="AS54" s="101">
        <f>ROUND(AS55,2)</f>
        <v>0</v>
      </c>
      <c r="AT54" s="102">
        <f t="shared" si="1"/>
        <v>0</v>
      </c>
      <c r="AU54" s="103">
        <f>ROUND(AU55,5)</f>
        <v>0</v>
      </c>
      <c r="AV54" s="102">
        <f>ROUND(AZ54*L26,2)</f>
        <v>0</v>
      </c>
      <c r="AW54" s="102">
        <f>ROUND(BA54*L27,2)</f>
        <v>0</v>
      </c>
      <c r="AX54" s="102">
        <f>ROUND(BB54*L26,2)</f>
        <v>0</v>
      </c>
      <c r="AY54" s="102">
        <f>ROUND(BC54*L27,2)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68</v>
      </c>
      <c r="BT54" s="105" t="s">
        <v>76</v>
      </c>
      <c r="BU54" s="105" t="s">
        <v>70</v>
      </c>
      <c r="BV54" s="105" t="s">
        <v>71</v>
      </c>
      <c r="BW54" s="105" t="s">
        <v>86</v>
      </c>
      <c r="BX54" s="105" t="s">
        <v>7</v>
      </c>
      <c r="CL54" s="105" t="s">
        <v>21</v>
      </c>
      <c r="CM54" s="105" t="s">
        <v>78</v>
      </c>
    </row>
    <row r="55" spans="1:91" s="6" customFormat="1" ht="16.5" customHeight="1">
      <c r="A55" s="106" t="s">
        <v>79</v>
      </c>
      <c r="B55" s="107"/>
      <c r="C55" s="108"/>
      <c r="D55" s="108"/>
      <c r="E55" s="380" t="s">
        <v>87</v>
      </c>
      <c r="F55" s="380"/>
      <c r="G55" s="380"/>
      <c r="H55" s="380"/>
      <c r="I55" s="380"/>
      <c r="J55" s="108"/>
      <c r="K55" s="380" t="s">
        <v>88</v>
      </c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78">
        <f>'SO 001 - Zařízení staveniště'!J29</f>
        <v>0</v>
      </c>
      <c r="AH55" s="379"/>
      <c r="AI55" s="379"/>
      <c r="AJ55" s="379"/>
      <c r="AK55" s="379"/>
      <c r="AL55" s="379"/>
      <c r="AM55" s="379"/>
      <c r="AN55" s="378">
        <f t="shared" si="0"/>
        <v>0</v>
      </c>
      <c r="AO55" s="379"/>
      <c r="AP55" s="379"/>
      <c r="AQ55" s="109" t="s">
        <v>82</v>
      </c>
      <c r="AR55" s="110"/>
      <c r="AS55" s="111">
        <v>0</v>
      </c>
      <c r="AT55" s="112">
        <f t="shared" si="1"/>
        <v>0</v>
      </c>
      <c r="AU55" s="113">
        <f>'SO 001 - Zařízení staveniště'!P88</f>
        <v>0</v>
      </c>
      <c r="AV55" s="112">
        <f>'SO 001 - Zařízení staveniště'!J32</f>
        <v>0</v>
      </c>
      <c r="AW55" s="112">
        <f>'SO 001 - Zařízení staveniště'!J33</f>
        <v>0</v>
      </c>
      <c r="AX55" s="112">
        <f>'SO 001 - Zařízení staveniště'!J34</f>
        <v>0</v>
      </c>
      <c r="AY55" s="112">
        <f>'SO 001 - Zařízení staveniště'!J35</f>
        <v>0</v>
      </c>
      <c r="AZ55" s="112">
        <f>'SO 001 - Zařízení staveniště'!F32</f>
        <v>0</v>
      </c>
      <c r="BA55" s="112">
        <f>'SO 001 - Zařízení staveniště'!F33</f>
        <v>0</v>
      </c>
      <c r="BB55" s="112">
        <f>'SO 001 - Zařízení staveniště'!F34</f>
        <v>0</v>
      </c>
      <c r="BC55" s="112">
        <f>'SO 001 - Zařízení staveniště'!F35</f>
        <v>0</v>
      </c>
      <c r="BD55" s="114">
        <f>'SO 001 - Zařízení staveniště'!F36</f>
        <v>0</v>
      </c>
      <c r="BT55" s="115" t="s">
        <v>78</v>
      </c>
      <c r="BV55" s="115" t="s">
        <v>71</v>
      </c>
      <c r="BW55" s="115" t="s">
        <v>89</v>
      </c>
      <c r="BX55" s="115" t="s">
        <v>86</v>
      </c>
      <c r="CL55" s="115" t="s">
        <v>21</v>
      </c>
    </row>
    <row r="56" spans="1:91" s="5" customFormat="1" ht="16.5" customHeight="1">
      <c r="B56" s="96"/>
      <c r="C56" s="97"/>
      <c r="D56" s="377" t="s">
        <v>90</v>
      </c>
      <c r="E56" s="377"/>
      <c r="F56" s="377"/>
      <c r="G56" s="377"/>
      <c r="H56" s="377"/>
      <c r="I56" s="98"/>
      <c r="J56" s="377" t="s">
        <v>91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6">
        <f>ROUND(AG57,2)</f>
        <v>0</v>
      </c>
      <c r="AH56" s="375"/>
      <c r="AI56" s="375"/>
      <c r="AJ56" s="375"/>
      <c r="AK56" s="375"/>
      <c r="AL56" s="375"/>
      <c r="AM56" s="375"/>
      <c r="AN56" s="374">
        <f t="shared" si="0"/>
        <v>0</v>
      </c>
      <c r="AO56" s="375"/>
      <c r="AP56" s="375"/>
      <c r="AQ56" s="99" t="s">
        <v>75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68</v>
      </c>
      <c r="BT56" s="105" t="s">
        <v>76</v>
      </c>
      <c r="BU56" s="105" t="s">
        <v>70</v>
      </c>
      <c r="BV56" s="105" t="s">
        <v>71</v>
      </c>
      <c r="BW56" s="105" t="s">
        <v>92</v>
      </c>
      <c r="BX56" s="105" t="s">
        <v>7</v>
      </c>
      <c r="CL56" s="105" t="s">
        <v>21</v>
      </c>
      <c r="CM56" s="105" t="s">
        <v>78</v>
      </c>
    </row>
    <row r="57" spans="1:91" s="6" customFormat="1" ht="16.5" customHeight="1">
      <c r="A57" s="106" t="s">
        <v>79</v>
      </c>
      <c r="B57" s="107"/>
      <c r="C57" s="108"/>
      <c r="D57" s="108"/>
      <c r="E57" s="380" t="s">
        <v>93</v>
      </c>
      <c r="F57" s="380"/>
      <c r="G57" s="380"/>
      <c r="H57" s="380"/>
      <c r="I57" s="380"/>
      <c r="J57" s="108"/>
      <c r="K57" s="380" t="s">
        <v>81</v>
      </c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78">
        <f>'SO101 - Křižovatka'!J29</f>
        <v>0</v>
      </c>
      <c r="AH57" s="379"/>
      <c r="AI57" s="379"/>
      <c r="AJ57" s="379"/>
      <c r="AK57" s="379"/>
      <c r="AL57" s="379"/>
      <c r="AM57" s="379"/>
      <c r="AN57" s="378">
        <f t="shared" si="0"/>
        <v>0</v>
      </c>
      <c r="AO57" s="379"/>
      <c r="AP57" s="379"/>
      <c r="AQ57" s="109" t="s">
        <v>82</v>
      </c>
      <c r="AR57" s="110"/>
      <c r="AS57" s="116">
        <v>0</v>
      </c>
      <c r="AT57" s="117">
        <f t="shared" si="1"/>
        <v>0</v>
      </c>
      <c r="AU57" s="118">
        <f>'SO101 - Křižovatka'!P85</f>
        <v>0</v>
      </c>
      <c r="AV57" s="117">
        <f>'SO101 - Křižovatka'!J32</f>
        <v>0</v>
      </c>
      <c r="AW57" s="117">
        <f>'SO101 - Křižovatka'!J33</f>
        <v>0</v>
      </c>
      <c r="AX57" s="117">
        <f>'SO101 - Křižovatka'!J34</f>
        <v>0</v>
      </c>
      <c r="AY57" s="117">
        <f>'SO101 - Křižovatka'!J35</f>
        <v>0</v>
      </c>
      <c r="AZ57" s="117">
        <f>'SO101 - Křižovatka'!F32</f>
        <v>0</v>
      </c>
      <c r="BA57" s="117">
        <f>'SO101 - Křižovatka'!F33</f>
        <v>0</v>
      </c>
      <c r="BB57" s="117">
        <f>'SO101 - Křižovatka'!F34</f>
        <v>0</v>
      </c>
      <c r="BC57" s="117">
        <f>'SO101 - Křižovatka'!F35</f>
        <v>0</v>
      </c>
      <c r="BD57" s="119">
        <f>'SO101 - Křižovatka'!F36</f>
        <v>0</v>
      </c>
      <c r="BT57" s="115" t="s">
        <v>78</v>
      </c>
      <c r="BV57" s="115" t="s">
        <v>71</v>
      </c>
      <c r="BW57" s="115" t="s">
        <v>94</v>
      </c>
      <c r="BX57" s="115" t="s">
        <v>92</v>
      </c>
      <c r="CL57" s="115" t="s">
        <v>21</v>
      </c>
    </row>
    <row r="58" spans="1:91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1:91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CiE7l33yD9pC5jwLWD5iMqfXlSSTZtYoJByfjgKf1RfU1n3yoOT1/iT86bsYakoHHyY8NUBotTRbhTZTPAFewg==" saltValue="jFjR9Ua4S0rpBUxyJ+knC7bVy7zL2NUw7lwjguF6RlCvn0Odv/KrtkygSwIpvUB0vqgJVMegsIurBXSFzcQCvA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SO 101 - Křižovatka'!C2" display="/"/>
    <hyperlink ref="A55" location="'SO 001 - Zařízení staveniště'!C2" display="/"/>
    <hyperlink ref="A57" location="'SO101 - Křižovatka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95</v>
      </c>
      <c r="G1" s="392" t="s">
        <v>96</v>
      </c>
      <c r="H1" s="392"/>
      <c r="I1" s="124"/>
      <c r="J1" s="123" t="s">
        <v>97</v>
      </c>
      <c r="K1" s="122" t="s">
        <v>98</v>
      </c>
      <c r="L1" s="123" t="s">
        <v>99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84" t="str">
        <f>'Rekapitulace stavby'!K6</f>
        <v>Revitalizace sídliště U Nádraží, Rokytnice v Orlických horách</v>
      </c>
      <c r="F7" s="385"/>
      <c r="G7" s="385"/>
      <c r="H7" s="385"/>
      <c r="I7" s="126"/>
      <c r="J7" s="29"/>
      <c r="K7" s="31"/>
    </row>
    <row r="8" spans="1:70">
      <c r="B8" s="28"/>
      <c r="C8" s="29"/>
      <c r="D8" s="37" t="s">
        <v>101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84" t="s">
        <v>102</v>
      </c>
      <c r="F9" s="386"/>
      <c r="G9" s="386"/>
      <c r="H9" s="386"/>
      <c r="I9" s="127"/>
      <c r="J9" s="42"/>
      <c r="K9" s="45"/>
    </row>
    <row r="10" spans="1:70" s="1" customFormat="1">
      <c r="B10" s="41"/>
      <c r="C10" s="42"/>
      <c r="D10" s="37" t="s">
        <v>103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87" t="s">
        <v>104</v>
      </c>
      <c r="F11" s="386"/>
      <c r="G11" s="386"/>
      <c r="H11" s="386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1:70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14.11.2017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29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28" t="s">
        <v>28</v>
      </c>
      <c r="J22" s="35" t="str">
        <f>IF('Rekapitulace stavby'!AN16="","",'Rekapitulace stavby'!AN16)</f>
        <v/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 xml:space="preserve"> </v>
      </c>
      <c r="F23" s="42"/>
      <c r="G23" s="42"/>
      <c r="H23" s="42"/>
      <c r="I23" s="128" t="s">
        <v>29</v>
      </c>
      <c r="J23" s="35" t="str">
        <f>IF('Rekapitulace stavby'!AN17="","",'Rekapitulace stavby'!AN17)</f>
        <v/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49" t="s">
        <v>21</v>
      </c>
      <c r="F26" s="349"/>
      <c r="G26" s="349"/>
      <c r="H26" s="349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35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38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39">
        <f>ROUND(SUM(BE90:BE303), 2)</f>
        <v>0</v>
      </c>
      <c r="G32" s="42"/>
      <c r="H32" s="42"/>
      <c r="I32" s="140">
        <v>0.21</v>
      </c>
      <c r="J32" s="139">
        <f>ROUND(ROUND((SUM(BE90:BE303)),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39">
        <f>ROUND(SUM(BF90:BF303), 2)</f>
        <v>0</v>
      </c>
      <c r="G33" s="42"/>
      <c r="H33" s="42"/>
      <c r="I33" s="140">
        <v>0.15</v>
      </c>
      <c r="J33" s="139">
        <f>ROUND(ROUND((SUM(BF90:BF303)),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42</v>
      </c>
      <c r="F34" s="139">
        <f>ROUND(SUM(BG90:BG303),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43</v>
      </c>
      <c r="F35" s="139">
        <f>ROUND(SUM(BH90:BH303),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44</v>
      </c>
      <c r="F36" s="139">
        <f>ROUND(SUM(BI90:BI303),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45</v>
      </c>
      <c r="E38" s="79"/>
      <c r="F38" s="79"/>
      <c r="G38" s="143" t="s">
        <v>46</v>
      </c>
      <c r="H38" s="144" t="s">
        <v>47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105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4" t="str">
        <f>E7</f>
        <v>Revitalizace sídliště U Nádraží, Rokytnice v Orlických horách</v>
      </c>
      <c r="F47" s="385"/>
      <c r="G47" s="385"/>
      <c r="H47" s="385"/>
      <c r="I47" s="127"/>
      <c r="J47" s="42"/>
      <c r="K47" s="45"/>
    </row>
    <row r="48" spans="2:11">
      <c r="B48" s="28"/>
      <c r="C48" s="37" t="s">
        <v>101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84" t="s">
        <v>102</v>
      </c>
      <c r="F49" s="386"/>
      <c r="G49" s="386"/>
      <c r="H49" s="386"/>
      <c r="I49" s="127"/>
      <c r="J49" s="42"/>
      <c r="K49" s="45"/>
    </row>
    <row r="50" spans="2:47" s="1" customFormat="1" ht="14.45" customHeight="1">
      <c r="B50" s="41"/>
      <c r="C50" s="37" t="s">
        <v>103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87" t="str">
        <f>E11</f>
        <v>SO 101 - Křižovatka</v>
      </c>
      <c r="F51" s="386"/>
      <c r="G51" s="386"/>
      <c r="H51" s="386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28" t="s">
        <v>25</v>
      </c>
      <c r="J53" s="129" t="str">
        <f>IF(J14="","",J14)</f>
        <v>14.11.2017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28" t="s">
        <v>32</v>
      </c>
      <c r="J55" s="349" t="str">
        <f>E23</f>
        <v xml:space="preserve"> </v>
      </c>
      <c r="K55" s="45"/>
    </row>
    <row r="56" spans="2:47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27"/>
      <c r="J56" s="388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106</v>
      </c>
      <c r="D58" s="141"/>
      <c r="E58" s="141"/>
      <c r="F58" s="141"/>
      <c r="G58" s="141"/>
      <c r="H58" s="141"/>
      <c r="I58" s="154"/>
      <c r="J58" s="155" t="s">
        <v>107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108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109</v>
      </c>
    </row>
    <row r="61" spans="2:47" s="8" customFormat="1" ht="24.95" customHeight="1">
      <c r="B61" s="158"/>
      <c r="C61" s="159"/>
      <c r="D61" s="160" t="s">
        <v>110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47" s="9" customFormat="1" ht="19.899999999999999" customHeight="1">
      <c r="B62" s="165"/>
      <c r="C62" s="166"/>
      <c r="D62" s="167" t="s">
        <v>111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47" s="9" customFormat="1" ht="19.899999999999999" customHeight="1">
      <c r="B63" s="165"/>
      <c r="C63" s="166"/>
      <c r="D63" s="167" t="s">
        <v>112</v>
      </c>
      <c r="E63" s="168"/>
      <c r="F63" s="168"/>
      <c r="G63" s="168"/>
      <c r="H63" s="168"/>
      <c r="I63" s="169"/>
      <c r="J63" s="170">
        <f>J164</f>
        <v>0</v>
      </c>
      <c r="K63" s="171"/>
    </row>
    <row r="64" spans="2:47" s="9" customFormat="1" ht="19.899999999999999" customHeight="1">
      <c r="B64" s="165"/>
      <c r="C64" s="166"/>
      <c r="D64" s="167" t="s">
        <v>113</v>
      </c>
      <c r="E64" s="168"/>
      <c r="F64" s="168"/>
      <c r="G64" s="168"/>
      <c r="H64" s="168"/>
      <c r="I64" s="169"/>
      <c r="J64" s="170">
        <f>J173</f>
        <v>0</v>
      </c>
      <c r="K64" s="171"/>
    </row>
    <row r="65" spans="2:12" s="9" customFormat="1" ht="19.899999999999999" customHeight="1">
      <c r="B65" s="165"/>
      <c r="C65" s="166"/>
      <c r="D65" s="167" t="s">
        <v>114</v>
      </c>
      <c r="E65" s="168"/>
      <c r="F65" s="168"/>
      <c r="G65" s="168"/>
      <c r="H65" s="168"/>
      <c r="I65" s="169"/>
      <c r="J65" s="170">
        <f>J214</f>
        <v>0</v>
      </c>
      <c r="K65" s="171"/>
    </row>
    <row r="66" spans="2:12" s="9" customFormat="1" ht="19.899999999999999" customHeight="1">
      <c r="B66" s="165"/>
      <c r="C66" s="166"/>
      <c r="D66" s="167" t="s">
        <v>115</v>
      </c>
      <c r="E66" s="168"/>
      <c r="F66" s="168"/>
      <c r="G66" s="168"/>
      <c r="H66" s="168"/>
      <c r="I66" s="169"/>
      <c r="J66" s="170">
        <f>J227</f>
        <v>0</v>
      </c>
      <c r="K66" s="171"/>
    </row>
    <row r="67" spans="2:12" s="9" customFormat="1" ht="19.899999999999999" customHeight="1">
      <c r="B67" s="165"/>
      <c r="C67" s="166"/>
      <c r="D67" s="167" t="s">
        <v>116</v>
      </c>
      <c r="E67" s="168"/>
      <c r="F67" s="168"/>
      <c r="G67" s="168"/>
      <c r="H67" s="168"/>
      <c r="I67" s="169"/>
      <c r="J67" s="170">
        <f>J282</f>
        <v>0</v>
      </c>
      <c r="K67" s="171"/>
    </row>
    <row r="68" spans="2:12" s="9" customFormat="1" ht="19.899999999999999" customHeight="1">
      <c r="B68" s="165"/>
      <c r="C68" s="166"/>
      <c r="D68" s="167" t="s">
        <v>117</v>
      </c>
      <c r="E68" s="168"/>
      <c r="F68" s="168"/>
      <c r="G68" s="168"/>
      <c r="H68" s="168"/>
      <c r="I68" s="169"/>
      <c r="J68" s="170">
        <f>J301</f>
        <v>0</v>
      </c>
      <c r="K68" s="171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0000000000003" customHeight="1">
      <c r="B75" s="41"/>
      <c r="C75" s="62" t="s">
        <v>118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5" customHeight="1">
      <c r="B78" s="41"/>
      <c r="C78" s="63"/>
      <c r="D78" s="63"/>
      <c r="E78" s="389" t="str">
        <f>E7</f>
        <v>Revitalizace sídliště U Nádraží, Rokytnice v Orlických horách</v>
      </c>
      <c r="F78" s="390"/>
      <c r="G78" s="390"/>
      <c r="H78" s="390"/>
      <c r="I78" s="172"/>
      <c r="J78" s="63"/>
      <c r="K78" s="63"/>
      <c r="L78" s="61"/>
    </row>
    <row r="79" spans="2:12">
      <c r="B79" s="28"/>
      <c r="C79" s="65" t="s">
        <v>101</v>
      </c>
      <c r="D79" s="173"/>
      <c r="E79" s="173"/>
      <c r="F79" s="173"/>
      <c r="G79" s="173"/>
      <c r="H79" s="173"/>
      <c r="J79" s="173"/>
      <c r="K79" s="173"/>
      <c r="L79" s="174"/>
    </row>
    <row r="80" spans="2:12" s="1" customFormat="1" ht="16.5" customHeight="1">
      <c r="B80" s="41"/>
      <c r="C80" s="63"/>
      <c r="D80" s="63"/>
      <c r="E80" s="389" t="s">
        <v>102</v>
      </c>
      <c r="F80" s="391"/>
      <c r="G80" s="391"/>
      <c r="H80" s="391"/>
      <c r="I80" s="172"/>
      <c r="J80" s="63"/>
      <c r="K80" s="63"/>
      <c r="L80" s="61"/>
    </row>
    <row r="81" spans="2:65" s="1" customFormat="1" ht="14.45" customHeight="1">
      <c r="B81" s="41"/>
      <c r="C81" s="65" t="s">
        <v>103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7.25" customHeight="1">
      <c r="B82" s="41"/>
      <c r="C82" s="63"/>
      <c r="D82" s="63"/>
      <c r="E82" s="360" t="str">
        <f>E11</f>
        <v>SO 101 - Křižovatka</v>
      </c>
      <c r="F82" s="391"/>
      <c r="G82" s="391"/>
      <c r="H82" s="391"/>
      <c r="I82" s="172"/>
      <c r="J82" s="63"/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8" customHeight="1">
      <c r="B84" s="41"/>
      <c r="C84" s="65" t="s">
        <v>23</v>
      </c>
      <c r="D84" s="63"/>
      <c r="E84" s="63"/>
      <c r="F84" s="175" t="str">
        <f>F14</f>
        <v xml:space="preserve"> </v>
      </c>
      <c r="G84" s="63"/>
      <c r="H84" s="63"/>
      <c r="I84" s="176" t="s">
        <v>25</v>
      </c>
      <c r="J84" s="73" t="str">
        <f>IF(J14="","",J14)</f>
        <v>14.11.2017</v>
      </c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>
      <c r="B86" s="41"/>
      <c r="C86" s="65" t="s">
        <v>27</v>
      </c>
      <c r="D86" s="63"/>
      <c r="E86" s="63"/>
      <c r="F86" s="175" t="str">
        <f>E17</f>
        <v xml:space="preserve"> </v>
      </c>
      <c r="G86" s="63"/>
      <c r="H86" s="63"/>
      <c r="I86" s="176" t="s">
        <v>32</v>
      </c>
      <c r="J86" s="175" t="str">
        <f>E23</f>
        <v xml:space="preserve"> </v>
      </c>
      <c r="K86" s="63"/>
      <c r="L86" s="61"/>
    </row>
    <row r="87" spans="2:65" s="1" customFormat="1" ht="14.45" customHeight="1">
      <c r="B87" s="41"/>
      <c r="C87" s="65" t="s">
        <v>30</v>
      </c>
      <c r="D87" s="63"/>
      <c r="E87" s="63"/>
      <c r="F87" s="175" t="str">
        <f>IF(E20="","",E20)</f>
        <v/>
      </c>
      <c r="G87" s="63"/>
      <c r="H87" s="63"/>
      <c r="I87" s="172"/>
      <c r="J87" s="63"/>
      <c r="K87" s="63"/>
      <c r="L87" s="61"/>
    </row>
    <row r="88" spans="2:65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0" customFormat="1" ht="29.25" customHeight="1">
      <c r="B89" s="177"/>
      <c r="C89" s="178" t="s">
        <v>119</v>
      </c>
      <c r="D89" s="179" t="s">
        <v>54</v>
      </c>
      <c r="E89" s="179" t="s">
        <v>50</v>
      </c>
      <c r="F89" s="179" t="s">
        <v>120</v>
      </c>
      <c r="G89" s="179" t="s">
        <v>121</v>
      </c>
      <c r="H89" s="179" t="s">
        <v>122</v>
      </c>
      <c r="I89" s="180" t="s">
        <v>123</v>
      </c>
      <c r="J89" s="179" t="s">
        <v>107</v>
      </c>
      <c r="K89" s="181" t="s">
        <v>124</v>
      </c>
      <c r="L89" s="182"/>
      <c r="M89" s="81" t="s">
        <v>125</v>
      </c>
      <c r="N89" s="82" t="s">
        <v>39</v>
      </c>
      <c r="O89" s="82" t="s">
        <v>126</v>
      </c>
      <c r="P89" s="82" t="s">
        <v>127</v>
      </c>
      <c r="Q89" s="82" t="s">
        <v>128</v>
      </c>
      <c r="R89" s="82" t="s">
        <v>129</v>
      </c>
      <c r="S89" s="82" t="s">
        <v>130</v>
      </c>
      <c r="T89" s="83" t="s">
        <v>131</v>
      </c>
    </row>
    <row r="90" spans="2:65" s="1" customFormat="1" ht="29.25" customHeight="1">
      <c r="B90" s="41"/>
      <c r="C90" s="87" t="s">
        <v>108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</f>
        <v>0</v>
      </c>
      <c r="Q90" s="85"/>
      <c r="R90" s="184">
        <f>R91</f>
        <v>539.47177860000011</v>
      </c>
      <c r="S90" s="85"/>
      <c r="T90" s="185">
        <f>T91</f>
        <v>417.41885500000001</v>
      </c>
      <c r="AT90" s="24" t="s">
        <v>68</v>
      </c>
      <c r="AU90" s="24" t="s">
        <v>109</v>
      </c>
      <c r="BK90" s="186">
        <f>BK91</f>
        <v>0</v>
      </c>
    </row>
    <row r="91" spans="2:65" s="11" customFormat="1" ht="37.35" customHeight="1">
      <c r="B91" s="187"/>
      <c r="C91" s="188"/>
      <c r="D91" s="189" t="s">
        <v>68</v>
      </c>
      <c r="E91" s="190" t="s">
        <v>132</v>
      </c>
      <c r="F91" s="190" t="s">
        <v>133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P92+P164+P173+P214+P227+P282+P301</f>
        <v>0</v>
      </c>
      <c r="Q91" s="195"/>
      <c r="R91" s="196">
        <f>R92+R164+R173+R214+R227+R282+R301</f>
        <v>539.47177860000011</v>
      </c>
      <c r="S91" s="195"/>
      <c r="T91" s="197">
        <f>T92+T164+T173+T214+T227+T282+T301</f>
        <v>417.41885500000001</v>
      </c>
      <c r="AR91" s="198" t="s">
        <v>76</v>
      </c>
      <c r="AT91" s="199" t="s">
        <v>68</v>
      </c>
      <c r="AU91" s="199" t="s">
        <v>69</v>
      </c>
      <c r="AY91" s="198" t="s">
        <v>134</v>
      </c>
      <c r="BK91" s="200">
        <f>BK92+BK164+BK173+BK214+BK227+BK282+BK301</f>
        <v>0</v>
      </c>
    </row>
    <row r="92" spans="2:65" s="11" customFormat="1" ht="19.899999999999999" customHeight="1">
      <c r="B92" s="187"/>
      <c r="C92" s="188"/>
      <c r="D92" s="189" t="s">
        <v>68</v>
      </c>
      <c r="E92" s="201" t="s">
        <v>76</v>
      </c>
      <c r="F92" s="201" t="s">
        <v>135</v>
      </c>
      <c r="G92" s="188"/>
      <c r="H92" s="188"/>
      <c r="I92" s="191"/>
      <c r="J92" s="202">
        <f>BK92</f>
        <v>0</v>
      </c>
      <c r="K92" s="188"/>
      <c r="L92" s="193"/>
      <c r="M92" s="194"/>
      <c r="N92" s="195"/>
      <c r="O92" s="195"/>
      <c r="P92" s="196">
        <f>SUM(P93:P163)</f>
        <v>0</v>
      </c>
      <c r="Q92" s="195"/>
      <c r="R92" s="196">
        <f>SUM(R93:R163)</f>
        <v>1.0829848</v>
      </c>
      <c r="S92" s="195"/>
      <c r="T92" s="197">
        <f>SUM(T93:T163)</f>
        <v>417.41885500000001</v>
      </c>
      <c r="AR92" s="198" t="s">
        <v>76</v>
      </c>
      <c r="AT92" s="199" t="s">
        <v>68</v>
      </c>
      <c r="AU92" s="199" t="s">
        <v>76</v>
      </c>
      <c r="AY92" s="198" t="s">
        <v>134</v>
      </c>
      <c r="BK92" s="200">
        <f>SUM(BK93:BK163)</f>
        <v>0</v>
      </c>
    </row>
    <row r="93" spans="2:65" s="1" customFormat="1" ht="16.5" customHeight="1">
      <c r="B93" s="41"/>
      <c r="C93" s="203" t="s">
        <v>76</v>
      </c>
      <c r="D93" s="203" t="s">
        <v>136</v>
      </c>
      <c r="E93" s="204" t="s">
        <v>137</v>
      </c>
      <c r="F93" s="205" t="s">
        <v>138</v>
      </c>
      <c r="G93" s="206" t="s">
        <v>139</v>
      </c>
      <c r="H93" s="207">
        <v>169</v>
      </c>
      <c r="I93" s="208"/>
      <c r="J93" s="209">
        <f>ROUND(I93*H93,2)</f>
        <v>0</v>
      </c>
      <c r="K93" s="205" t="s">
        <v>140</v>
      </c>
      <c r="L93" s="61"/>
      <c r="M93" s="210" t="s">
        <v>21</v>
      </c>
      <c r="N93" s="211" t="s">
        <v>40</v>
      </c>
      <c r="O93" s="42"/>
      <c r="P93" s="212">
        <f>O93*H93</f>
        <v>0</v>
      </c>
      <c r="Q93" s="212">
        <v>0</v>
      </c>
      <c r="R93" s="212">
        <f>Q93*H93</f>
        <v>0</v>
      </c>
      <c r="S93" s="212">
        <v>0.255</v>
      </c>
      <c r="T93" s="213">
        <f>S93*H93</f>
        <v>43.094999999999999</v>
      </c>
      <c r="AR93" s="24" t="s">
        <v>141</v>
      </c>
      <c r="AT93" s="24" t="s">
        <v>136</v>
      </c>
      <c r="AU93" s="24" t="s">
        <v>78</v>
      </c>
      <c r="AY93" s="24" t="s">
        <v>134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4" t="s">
        <v>76</v>
      </c>
      <c r="BK93" s="214">
        <f>ROUND(I93*H93,2)</f>
        <v>0</v>
      </c>
      <c r="BL93" s="24" t="s">
        <v>141</v>
      </c>
      <c r="BM93" s="24" t="s">
        <v>142</v>
      </c>
    </row>
    <row r="94" spans="2:65" s="1" customFormat="1" ht="54">
      <c r="B94" s="41"/>
      <c r="C94" s="63"/>
      <c r="D94" s="215" t="s">
        <v>143</v>
      </c>
      <c r="E94" s="63"/>
      <c r="F94" s="216" t="s">
        <v>144</v>
      </c>
      <c r="G94" s="63"/>
      <c r="H94" s="63"/>
      <c r="I94" s="172"/>
      <c r="J94" s="63"/>
      <c r="K94" s="63"/>
      <c r="L94" s="61"/>
      <c r="M94" s="217"/>
      <c r="N94" s="42"/>
      <c r="O94" s="42"/>
      <c r="P94" s="42"/>
      <c r="Q94" s="42"/>
      <c r="R94" s="42"/>
      <c r="S94" s="42"/>
      <c r="T94" s="78"/>
      <c r="AT94" s="24" t="s">
        <v>143</v>
      </c>
      <c r="AU94" s="24" t="s">
        <v>78</v>
      </c>
    </row>
    <row r="95" spans="2:65" s="12" customFormat="1" ht="13.5">
      <c r="B95" s="218"/>
      <c r="C95" s="219"/>
      <c r="D95" s="215" t="s">
        <v>145</v>
      </c>
      <c r="E95" s="220" t="s">
        <v>21</v>
      </c>
      <c r="F95" s="221" t="s">
        <v>146</v>
      </c>
      <c r="G95" s="219"/>
      <c r="H95" s="222">
        <v>160.55000000000001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145</v>
      </c>
      <c r="AU95" s="228" t="s">
        <v>78</v>
      </c>
      <c r="AV95" s="12" t="s">
        <v>78</v>
      </c>
      <c r="AW95" s="12" t="s">
        <v>33</v>
      </c>
      <c r="AX95" s="12" t="s">
        <v>69</v>
      </c>
      <c r="AY95" s="228" t="s">
        <v>134</v>
      </c>
    </row>
    <row r="96" spans="2:65" s="12" customFormat="1" ht="13.5">
      <c r="B96" s="218"/>
      <c r="C96" s="219"/>
      <c r="D96" s="215" t="s">
        <v>145</v>
      </c>
      <c r="E96" s="220" t="s">
        <v>21</v>
      </c>
      <c r="F96" s="221" t="s">
        <v>147</v>
      </c>
      <c r="G96" s="219"/>
      <c r="H96" s="222">
        <v>8.4499999999999993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145</v>
      </c>
      <c r="AU96" s="228" t="s">
        <v>78</v>
      </c>
      <c r="AV96" s="12" t="s">
        <v>78</v>
      </c>
      <c r="AW96" s="12" t="s">
        <v>33</v>
      </c>
      <c r="AX96" s="12" t="s">
        <v>69</v>
      </c>
      <c r="AY96" s="228" t="s">
        <v>134</v>
      </c>
    </row>
    <row r="97" spans="2:65" s="13" customFormat="1" ht="13.5">
      <c r="B97" s="229"/>
      <c r="C97" s="230"/>
      <c r="D97" s="215" t="s">
        <v>145</v>
      </c>
      <c r="E97" s="231" t="s">
        <v>21</v>
      </c>
      <c r="F97" s="232" t="s">
        <v>148</v>
      </c>
      <c r="G97" s="230"/>
      <c r="H97" s="233">
        <v>169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145</v>
      </c>
      <c r="AU97" s="239" t="s">
        <v>78</v>
      </c>
      <c r="AV97" s="13" t="s">
        <v>141</v>
      </c>
      <c r="AW97" s="13" t="s">
        <v>33</v>
      </c>
      <c r="AX97" s="13" t="s">
        <v>76</v>
      </c>
      <c r="AY97" s="239" t="s">
        <v>134</v>
      </c>
    </row>
    <row r="98" spans="2:65" s="1" customFormat="1" ht="16.5" customHeight="1">
      <c r="B98" s="41"/>
      <c r="C98" s="203" t="s">
        <v>78</v>
      </c>
      <c r="D98" s="203" t="s">
        <v>136</v>
      </c>
      <c r="E98" s="204" t="s">
        <v>149</v>
      </c>
      <c r="F98" s="205" t="s">
        <v>150</v>
      </c>
      <c r="G98" s="206" t="s">
        <v>139</v>
      </c>
      <c r="H98" s="207">
        <v>119.66</v>
      </c>
      <c r="I98" s="208"/>
      <c r="J98" s="209">
        <f>ROUND(I98*H98,2)</f>
        <v>0</v>
      </c>
      <c r="K98" s="205" t="s">
        <v>140</v>
      </c>
      <c r="L98" s="61"/>
      <c r="M98" s="210" t="s">
        <v>21</v>
      </c>
      <c r="N98" s="211" t="s">
        <v>40</v>
      </c>
      <c r="O98" s="42"/>
      <c r="P98" s="212">
        <f>O98*H98</f>
        <v>0</v>
      </c>
      <c r="Q98" s="212">
        <v>0</v>
      </c>
      <c r="R98" s="212">
        <f>Q98*H98</f>
        <v>0</v>
      </c>
      <c r="S98" s="212">
        <v>0.26</v>
      </c>
      <c r="T98" s="213">
        <f>S98*H98</f>
        <v>31.111599999999999</v>
      </c>
      <c r="AR98" s="24" t="s">
        <v>141</v>
      </c>
      <c r="AT98" s="24" t="s">
        <v>136</v>
      </c>
      <c r="AU98" s="24" t="s">
        <v>78</v>
      </c>
      <c r="AY98" s="24" t="s">
        <v>134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4" t="s">
        <v>76</v>
      </c>
      <c r="BK98" s="214">
        <f>ROUND(I98*H98,2)</f>
        <v>0</v>
      </c>
      <c r="BL98" s="24" t="s">
        <v>141</v>
      </c>
      <c r="BM98" s="24" t="s">
        <v>151</v>
      </c>
    </row>
    <row r="99" spans="2:65" s="1" customFormat="1" ht="40.5">
      <c r="B99" s="41"/>
      <c r="C99" s="63"/>
      <c r="D99" s="215" t="s">
        <v>143</v>
      </c>
      <c r="E99" s="63"/>
      <c r="F99" s="216" t="s">
        <v>152</v>
      </c>
      <c r="G99" s="63"/>
      <c r="H99" s="63"/>
      <c r="I99" s="172"/>
      <c r="J99" s="63"/>
      <c r="K99" s="63"/>
      <c r="L99" s="61"/>
      <c r="M99" s="217"/>
      <c r="N99" s="42"/>
      <c r="O99" s="42"/>
      <c r="P99" s="42"/>
      <c r="Q99" s="42"/>
      <c r="R99" s="42"/>
      <c r="S99" s="42"/>
      <c r="T99" s="78"/>
      <c r="AT99" s="24" t="s">
        <v>143</v>
      </c>
      <c r="AU99" s="24" t="s">
        <v>78</v>
      </c>
    </row>
    <row r="100" spans="2:65" s="12" customFormat="1" ht="13.5">
      <c r="B100" s="218"/>
      <c r="C100" s="219"/>
      <c r="D100" s="215" t="s">
        <v>145</v>
      </c>
      <c r="E100" s="220" t="s">
        <v>21</v>
      </c>
      <c r="F100" s="221" t="s">
        <v>153</v>
      </c>
      <c r="G100" s="219"/>
      <c r="H100" s="222">
        <v>119.66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145</v>
      </c>
      <c r="AU100" s="228" t="s">
        <v>78</v>
      </c>
      <c r="AV100" s="12" t="s">
        <v>78</v>
      </c>
      <c r="AW100" s="12" t="s">
        <v>33</v>
      </c>
      <c r="AX100" s="12" t="s">
        <v>69</v>
      </c>
      <c r="AY100" s="228" t="s">
        <v>134</v>
      </c>
    </row>
    <row r="101" spans="2:65" s="13" customFormat="1" ht="13.5">
      <c r="B101" s="229"/>
      <c r="C101" s="230"/>
      <c r="D101" s="215" t="s">
        <v>145</v>
      </c>
      <c r="E101" s="231" t="s">
        <v>21</v>
      </c>
      <c r="F101" s="232" t="s">
        <v>148</v>
      </c>
      <c r="G101" s="230"/>
      <c r="H101" s="233">
        <v>119.66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145</v>
      </c>
      <c r="AU101" s="239" t="s">
        <v>78</v>
      </c>
      <c r="AV101" s="13" t="s">
        <v>141</v>
      </c>
      <c r="AW101" s="13" t="s">
        <v>33</v>
      </c>
      <c r="AX101" s="13" t="s">
        <v>76</v>
      </c>
      <c r="AY101" s="239" t="s">
        <v>134</v>
      </c>
    </row>
    <row r="102" spans="2:65" s="1" customFormat="1" ht="25.5" customHeight="1">
      <c r="B102" s="41"/>
      <c r="C102" s="203" t="s">
        <v>154</v>
      </c>
      <c r="D102" s="203" t="s">
        <v>136</v>
      </c>
      <c r="E102" s="204" t="s">
        <v>155</v>
      </c>
      <c r="F102" s="205" t="s">
        <v>156</v>
      </c>
      <c r="G102" s="206" t="s">
        <v>139</v>
      </c>
      <c r="H102" s="207">
        <v>24.693000000000001</v>
      </c>
      <c r="I102" s="208"/>
      <c r="J102" s="209">
        <f>ROUND(I102*H102,2)</f>
        <v>0</v>
      </c>
      <c r="K102" s="205" t="s">
        <v>140</v>
      </c>
      <c r="L102" s="61"/>
      <c r="M102" s="210" t="s">
        <v>21</v>
      </c>
      <c r="N102" s="211" t="s">
        <v>40</v>
      </c>
      <c r="O102" s="42"/>
      <c r="P102" s="212">
        <f>O102*H102</f>
        <v>0</v>
      </c>
      <c r="Q102" s="212">
        <v>0</v>
      </c>
      <c r="R102" s="212">
        <f>Q102*H102</f>
        <v>0</v>
      </c>
      <c r="S102" s="212">
        <v>0.42499999999999999</v>
      </c>
      <c r="T102" s="213">
        <f>S102*H102</f>
        <v>10.494524999999999</v>
      </c>
      <c r="AR102" s="24" t="s">
        <v>141</v>
      </c>
      <c r="AT102" s="24" t="s">
        <v>136</v>
      </c>
      <c r="AU102" s="24" t="s">
        <v>78</v>
      </c>
      <c r="AY102" s="24" t="s">
        <v>134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4" t="s">
        <v>76</v>
      </c>
      <c r="BK102" s="214">
        <f>ROUND(I102*H102,2)</f>
        <v>0</v>
      </c>
      <c r="BL102" s="24" t="s">
        <v>141</v>
      </c>
      <c r="BM102" s="24" t="s">
        <v>157</v>
      </c>
    </row>
    <row r="103" spans="2:65" s="1" customFormat="1" ht="54">
      <c r="B103" s="41"/>
      <c r="C103" s="63"/>
      <c r="D103" s="215" t="s">
        <v>143</v>
      </c>
      <c r="E103" s="63"/>
      <c r="F103" s="216" t="s">
        <v>158</v>
      </c>
      <c r="G103" s="63"/>
      <c r="H103" s="63"/>
      <c r="I103" s="172"/>
      <c r="J103" s="63"/>
      <c r="K103" s="63"/>
      <c r="L103" s="61"/>
      <c r="M103" s="217"/>
      <c r="N103" s="42"/>
      <c r="O103" s="42"/>
      <c r="P103" s="42"/>
      <c r="Q103" s="42"/>
      <c r="R103" s="42"/>
      <c r="S103" s="42"/>
      <c r="T103" s="78"/>
      <c r="AT103" s="24" t="s">
        <v>143</v>
      </c>
      <c r="AU103" s="24" t="s">
        <v>78</v>
      </c>
    </row>
    <row r="104" spans="2:65" s="12" customFormat="1" ht="13.5">
      <c r="B104" s="218"/>
      <c r="C104" s="219"/>
      <c r="D104" s="215" t="s">
        <v>145</v>
      </c>
      <c r="E104" s="220" t="s">
        <v>21</v>
      </c>
      <c r="F104" s="221" t="s">
        <v>159</v>
      </c>
      <c r="G104" s="219"/>
      <c r="H104" s="222">
        <v>24.693000000000001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145</v>
      </c>
      <c r="AU104" s="228" t="s">
        <v>78</v>
      </c>
      <c r="AV104" s="12" t="s">
        <v>78</v>
      </c>
      <c r="AW104" s="12" t="s">
        <v>33</v>
      </c>
      <c r="AX104" s="12" t="s">
        <v>69</v>
      </c>
      <c r="AY104" s="228" t="s">
        <v>134</v>
      </c>
    </row>
    <row r="105" spans="2:65" s="13" customFormat="1" ht="13.5">
      <c r="B105" s="229"/>
      <c r="C105" s="230"/>
      <c r="D105" s="215" t="s">
        <v>145</v>
      </c>
      <c r="E105" s="231" t="s">
        <v>21</v>
      </c>
      <c r="F105" s="232" t="s">
        <v>148</v>
      </c>
      <c r="G105" s="230"/>
      <c r="H105" s="233">
        <v>24.693000000000001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145</v>
      </c>
      <c r="AU105" s="239" t="s">
        <v>78</v>
      </c>
      <c r="AV105" s="13" t="s">
        <v>141</v>
      </c>
      <c r="AW105" s="13" t="s">
        <v>33</v>
      </c>
      <c r="AX105" s="13" t="s">
        <v>76</v>
      </c>
      <c r="AY105" s="239" t="s">
        <v>134</v>
      </c>
    </row>
    <row r="106" spans="2:65" s="1" customFormat="1" ht="25.5" customHeight="1">
      <c r="B106" s="41"/>
      <c r="C106" s="203" t="s">
        <v>141</v>
      </c>
      <c r="D106" s="203" t="s">
        <v>136</v>
      </c>
      <c r="E106" s="204" t="s">
        <v>160</v>
      </c>
      <c r="F106" s="205" t="s">
        <v>161</v>
      </c>
      <c r="G106" s="206" t="s">
        <v>139</v>
      </c>
      <c r="H106" s="207">
        <v>1115.03</v>
      </c>
      <c r="I106" s="208"/>
      <c r="J106" s="209">
        <f>ROUND(I106*H106,2)</f>
        <v>0</v>
      </c>
      <c r="K106" s="205" t="s">
        <v>140</v>
      </c>
      <c r="L106" s="61"/>
      <c r="M106" s="210" t="s">
        <v>21</v>
      </c>
      <c r="N106" s="211" t="s">
        <v>40</v>
      </c>
      <c r="O106" s="42"/>
      <c r="P106" s="212">
        <f>O106*H106</f>
        <v>0</v>
      </c>
      <c r="Q106" s="212">
        <v>1.6000000000000001E-4</v>
      </c>
      <c r="R106" s="212">
        <f>Q106*H106</f>
        <v>0.1784048</v>
      </c>
      <c r="S106" s="212">
        <v>0.25600000000000001</v>
      </c>
      <c r="T106" s="213">
        <f>S106*H106</f>
        <v>285.44767999999999</v>
      </c>
      <c r="AR106" s="24" t="s">
        <v>141</v>
      </c>
      <c r="AT106" s="24" t="s">
        <v>136</v>
      </c>
      <c r="AU106" s="24" t="s">
        <v>78</v>
      </c>
      <c r="AY106" s="24" t="s">
        <v>134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4" t="s">
        <v>76</v>
      </c>
      <c r="BK106" s="214">
        <f>ROUND(I106*H106,2)</f>
        <v>0</v>
      </c>
      <c r="BL106" s="24" t="s">
        <v>141</v>
      </c>
      <c r="BM106" s="24" t="s">
        <v>162</v>
      </c>
    </row>
    <row r="107" spans="2:65" s="1" customFormat="1" ht="27">
      <c r="B107" s="41"/>
      <c r="C107" s="63"/>
      <c r="D107" s="215" t="s">
        <v>143</v>
      </c>
      <c r="E107" s="63"/>
      <c r="F107" s="216" t="s">
        <v>163</v>
      </c>
      <c r="G107" s="63"/>
      <c r="H107" s="63"/>
      <c r="I107" s="172"/>
      <c r="J107" s="63"/>
      <c r="K107" s="63"/>
      <c r="L107" s="61"/>
      <c r="M107" s="217"/>
      <c r="N107" s="42"/>
      <c r="O107" s="42"/>
      <c r="P107" s="42"/>
      <c r="Q107" s="42"/>
      <c r="R107" s="42"/>
      <c r="S107" s="42"/>
      <c r="T107" s="78"/>
      <c r="AT107" s="24" t="s">
        <v>143</v>
      </c>
      <c r="AU107" s="24" t="s">
        <v>78</v>
      </c>
    </row>
    <row r="108" spans="2:65" s="12" customFormat="1" ht="13.5">
      <c r="B108" s="218"/>
      <c r="C108" s="219"/>
      <c r="D108" s="215" t="s">
        <v>145</v>
      </c>
      <c r="E108" s="220" t="s">
        <v>21</v>
      </c>
      <c r="F108" s="221" t="s">
        <v>164</v>
      </c>
      <c r="G108" s="219"/>
      <c r="H108" s="222">
        <v>1115.03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145</v>
      </c>
      <c r="AU108" s="228" t="s">
        <v>78</v>
      </c>
      <c r="AV108" s="12" t="s">
        <v>78</v>
      </c>
      <c r="AW108" s="12" t="s">
        <v>33</v>
      </c>
      <c r="AX108" s="12" t="s">
        <v>69</v>
      </c>
      <c r="AY108" s="228" t="s">
        <v>134</v>
      </c>
    </row>
    <row r="109" spans="2:65" s="13" customFormat="1" ht="13.5">
      <c r="B109" s="229"/>
      <c r="C109" s="230"/>
      <c r="D109" s="215" t="s">
        <v>145</v>
      </c>
      <c r="E109" s="231" t="s">
        <v>21</v>
      </c>
      <c r="F109" s="232" t="s">
        <v>148</v>
      </c>
      <c r="G109" s="230"/>
      <c r="H109" s="233">
        <v>1115.03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145</v>
      </c>
      <c r="AU109" s="239" t="s">
        <v>78</v>
      </c>
      <c r="AV109" s="13" t="s">
        <v>141</v>
      </c>
      <c r="AW109" s="13" t="s">
        <v>33</v>
      </c>
      <c r="AX109" s="13" t="s">
        <v>76</v>
      </c>
      <c r="AY109" s="239" t="s">
        <v>134</v>
      </c>
    </row>
    <row r="110" spans="2:65" s="1" customFormat="1" ht="16.5" customHeight="1">
      <c r="B110" s="41"/>
      <c r="C110" s="203" t="s">
        <v>165</v>
      </c>
      <c r="D110" s="203" t="s">
        <v>136</v>
      </c>
      <c r="E110" s="204" t="s">
        <v>166</v>
      </c>
      <c r="F110" s="205" t="s">
        <v>167</v>
      </c>
      <c r="G110" s="206" t="s">
        <v>168</v>
      </c>
      <c r="H110" s="207">
        <v>206.73</v>
      </c>
      <c r="I110" s="208"/>
      <c r="J110" s="209">
        <f>ROUND(I110*H110,2)</f>
        <v>0</v>
      </c>
      <c r="K110" s="205" t="s">
        <v>140</v>
      </c>
      <c r="L110" s="61"/>
      <c r="M110" s="210" t="s">
        <v>21</v>
      </c>
      <c r="N110" s="211" t="s">
        <v>40</v>
      </c>
      <c r="O110" s="42"/>
      <c r="P110" s="212">
        <f>O110*H110</f>
        <v>0</v>
      </c>
      <c r="Q110" s="212">
        <v>0</v>
      </c>
      <c r="R110" s="212">
        <f>Q110*H110</f>
        <v>0</v>
      </c>
      <c r="S110" s="212">
        <v>0.20499999999999999</v>
      </c>
      <c r="T110" s="213">
        <f>S110*H110</f>
        <v>42.379649999999998</v>
      </c>
      <c r="AR110" s="24" t="s">
        <v>141</v>
      </c>
      <c r="AT110" s="24" t="s">
        <v>136</v>
      </c>
      <c r="AU110" s="24" t="s">
        <v>78</v>
      </c>
      <c r="AY110" s="24" t="s">
        <v>134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4" t="s">
        <v>76</v>
      </c>
      <c r="BK110" s="214">
        <f>ROUND(I110*H110,2)</f>
        <v>0</v>
      </c>
      <c r="BL110" s="24" t="s">
        <v>141</v>
      </c>
      <c r="BM110" s="24" t="s">
        <v>169</v>
      </c>
    </row>
    <row r="111" spans="2:65" s="1" customFormat="1" ht="27">
      <c r="B111" s="41"/>
      <c r="C111" s="63"/>
      <c r="D111" s="215" t="s">
        <v>143</v>
      </c>
      <c r="E111" s="63"/>
      <c r="F111" s="216" t="s">
        <v>170</v>
      </c>
      <c r="G111" s="63"/>
      <c r="H111" s="63"/>
      <c r="I111" s="172"/>
      <c r="J111" s="63"/>
      <c r="K111" s="63"/>
      <c r="L111" s="61"/>
      <c r="M111" s="217"/>
      <c r="N111" s="42"/>
      <c r="O111" s="42"/>
      <c r="P111" s="42"/>
      <c r="Q111" s="42"/>
      <c r="R111" s="42"/>
      <c r="S111" s="42"/>
      <c r="T111" s="78"/>
      <c r="AT111" s="24" t="s">
        <v>143</v>
      </c>
      <c r="AU111" s="24" t="s">
        <v>78</v>
      </c>
    </row>
    <row r="112" spans="2:65" s="12" customFormat="1" ht="13.5">
      <c r="B112" s="218"/>
      <c r="C112" s="219"/>
      <c r="D112" s="215" t="s">
        <v>145</v>
      </c>
      <c r="E112" s="220" t="s">
        <v>21</v>
      </c>
      <c r="F112" s="221" t="s">
        <v>171</v>
      </c>
      <c r="G112" s="219"/>
      <c r="H112" s="222">
        <v>206.73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145</v>
      </c>
      <c r="AU112" s="228" t="s">
        <v>78</v>
      </c>
      <c r="AV112" s="12" t="s">
        <v>78</v>
      </c>
      <c r="AW112" s="12" t="s">
        <v>33</v>
      </c>
      <c r="AX112" s="12" t="s">
        <v>69</v>
      </c>
      <c r="AY112" s="228" t="s">
        <v>134</v>
      </c>
    </row>
    <row r="113" spans="2:65" s="13" customFormat="1" ht="13.5">
      <c r="B113" s="229"/>
      <c r="C113" s="230"/>
      <c r="D113" s="215" t="s">
        <v>145</v>
      </c>
      <c r="E113" s="231" t="s">
        <v>21</v>
      </c>
      <c r="F113" s="232" t="s">
        <v>148</v>
      </c>
      <c r="G113" s="230"/>
      <c r="H113" s="233">
        <v>206.73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145</v>
      </c>
      <c r="AU113" s="239" t="s">
        <v>78</v>
      </c>
      <c r="AV113" s="13" t="s">
        <v>141</v>
      </c>
      <c r="AW113" s="13" t="s">
        <v>33</v>
      </c>
      <c r="AX113" s="13" t="s">
        <v>76</v>
      </c>
      <c r="AY113" s="239" t="s">
        <v>134</v>
      </c>
    </row>
    <row r="114" spans="2:65" s="1" customFormat="1" ht="16.5" customHeight="1">
      <c r="B114" s="41"/>
      <c r="C114" s="203" t="s">
        <v>172</v>
      </c>
      <c r="D114" s="203" t="s">
        <v>136</v>
      </c>
      <c r="E114" s="204" t="s">
        <v>173</v>
      </c>
      <c r="F114" s="205" t="s">
        <v>174</v>
      </c>
      <c r="G114" s="206" t="s">
        <v>168</v>
      </c>
      <c r="H114" s="207">
        <v>122.26</v>
      </c>
      <c r="I114" s="208"/>
      <c r="J114" s="209">
        <f>ROUND(I114*H114,2)</f>
        <v>0</v>
      </c>
      <c r="K114" s="205" t="s">
        <v>140</v>
      </c>
      <c r="L114" s="61"/>
      <c r="M114" s="210" t="s">
        <v>21</v>
      </c>
      <c r="N114" s="211" t="s">
        <v>40</v>
      </c>
      <c r="O114" s="42"/>
      <c r="P114" s="212">
        <f>O114*H114</f>
        <v>0</v>
      </c>
      <c r="Q114" s="212">
        <v>0</v>
      </c>
      <c r="R114" s="212">
        <f>Q114*H114</f>
        <v>0</v>
      </c>
      <c r="S114" s="212">
        <v>0.04</v>
      </c>
      <c r="T114" s="213">
        <f>S114*H114</f>
        <v>4.8904000000000005</v>
      </c>
      <c r="AR114" s="24" t="s">
        <v>141</v>
      </c>
      <c r="AT114" s="24" t="s">
        <v>136</v>
      </c>
      <c r="AU114" s="24" t="s">
        <v>78</v>
      </c>
      <c r="AY114" s="24" t="s">
        <v>134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4" t="s">
        <v>76</v>
      </c>
      <c r="BK114" s="214">
        <f>ROUND(I114*H114,2)</f>
        <v>0</v>
      </c>
      <c r="BL114" s="24" t="s">
        <v>141</v>
      </c>
      <c r="BM114" s="24" t="s">
        <v>175</v>
      </c>
    </row>
    <row r="115" spans="2:65" s="1" customFormat="1" ht="27">
      <c r="B115" s="41"/>
      <c r="C115" s="63"/>
      <c r="D115" s="215" t="s">
        <v>143</v>
      </c>
      <c r="E115" s="63"/>
      <c r="F115" s="216" t="s">
        <v>176</v>
      </c>
      <c r="G115" s="63"/>
      <c r="H115" s="63"/>
      <c r="I115" s="172"/>
      <c r="J115" s="63"/>
      <c r="K115" s="63"/>
      <c r="L115" s="61"/>
      <c r="M115" s="217"/>
      <c r="N115" s="42"/>
      <c r="O115" s="42"/>
      <c r="P115" s="42"/>
      <c r="Q115" s="42"/>
      <c r="R115" s="42"/>
      <c r="S115" s="42"/>
      <c r="T115" s="78"/>
      <c r="AT115" s="24" t="s">
        <v>143</v>
      </c>
      <c r="AU115" s="24" t="s">
        <v>78</v>
      </c>
    </row>
    <row r="116" spans="2:65" s="12" customFormat="1" ht="13.5">
      <c r="B116" s="218"/>
      <c r="C116" s="219"/>
      <c r="D116" s="215" t="s">
        <v>145</v>
      </c>
      <c r="E116" s="220" t="s">
        <v>21</v>
      </c>
      <c r="F116" s="221" t="s">
        <v>177</v>
      </c>
      <c r="G116" s="219"/>
      <c r="H116" s="222">
        <v>122.26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145</v>
      </c>
      <c r="AU116" s="228" t="s">
        <v>78</v>
      </c>
      <c r="AV116" s="12" t="s">
        <v>78</v>
      </c>
      <c r="AW116" s="12" t="s">
        <v>33</v>
      </c>
      <c r="AX116" s="12" t="s">
        <v>69</v>
      </c>
      <c r="AY116" s="228" t="s">
        <v>134</v>
      </c>
    </row>
    <row r="117" spans="2:65" s="13" customFormat="1" ht="13.5">
      <c r="B117" s="229"/>
      <c r="C117" s="230"/>
      <c r="D117" s="215" t="s">
        <v>145</v>
      </c>
      <c r="E117" s="231" t="s">
        <v>21</v>
      </c>
      <c r="F117" s="232" t="s">
        <v>148</v>
      </c>
      <c r="G117" s="230"/>
      <c r="H117" s="233">
        <v>122.26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145</v>
      </c>
      <c r="AU117" s="239" t="s">
        <v>78</v>
      </c>
      <c r="AV117" s="13" t="s">
        <v>141</v>
      </c>
      <c r="AW117" s="13" t="s">
        <v>33</v>
      </c>
      <c r="AX117" s="13" t="s">
        <v>76</v>
      </c>
      <c r="AY117" s="239" t="s">
        <v>134</v>
      </c>
    </row>
    <row r="118" spans="2:65" s="1" customFormat="1" ht="16.5" customHeight="1">
      <c r="B118" s="41"/>
      <c r="C118" s="203" t="s">
        <v>178</v>
      </c>
      <c r="D118" s="203" t="s">
        <v>136</v>
      </c>
      <c r="E118" s="204" t="s">
        <v>179</v>
      </c>
      <c r="F118" s="205" t="s">
        <v>180</v>
      </c>
      <c r="G118" s="206" t="s">
        <v>181</v>
      </c>
      <c r="H118" s="207">
        <v>75.793000000000006</v>
      </c>
      <c r="I118" s="208"/>
      <c r="J118" s="209">
        <f>ROUND(I118*H118,2)</f>
        <v>0</v>
      </c>
      <c r="K118" s="205" t="s">
        <v>140</v>
      </c>
      <c r="L118" s="61"/>
      <c r="M118" s="210" t="s">
        <v>21</v>
      </c>
      <c r="N118" s="211" t="s">
        <v>40</v>
      </c>
      <c r="O118" s="4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4" t="s">
        <v>141</v>
      </c>
      <c r="AT118" s="24" t="s">
        <v>136</v>
      </c>
      <c r="AU118" s="24" t="s">
        <v>78</v>
      </c>
      <c r="AY118" s="24" t="s">
        <v>134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4" t="s">
        <v>76</v>
      </c>
      <c r="BK118" s="214">
        <f>ROUND(I118*H118,2)</f>
        <v>0</v>
      </c>
      <c r="BL118" s="24" t="s">
        <v>141</v>
      </c>
      <c r="BM118" s="24" t="s">
        <v>182</v>
      </c>
    </row>
    <row r="119" spans="2:65" s="1" customFormat="1" ht="27">
      <c r="B119" s="41"/>
      <c r="C119" s="63"/>
      <c r="D119" s="215" t="s">
        <v>143</v>
      </c>
      <c r="E119" s="63"/>
      <c r="F119" s="216" t="s">
        <v>183</v>
      </c>
      <c r="G119" s="63"/>
      <c r="H119" s="63"/>
      <c r="I119" s="172"/>
      <c r="J119" s="63"/>
      <c r="K119" s="63"/>
      <c r="L119" s="61"/>
      <c r="M119" s="217"/>
      <c r="N119" s="42"/>
      <c r="O119" s="42"/>
      <c r="P119" s="42"/>
      <c r="Q119" s="42"/>
      <c r="R119" s="42"/>
      <c r="S119" s="42"/>
      <c r="T119" s="78"/>
      <c r="AT119" s="24" t="s">
        <v>143</v>
      </c>
      <c r="AU119" s="24" t="s">
        <v>78</v>
      </c>
    </row>
    <row r="120" spans="2:65" s="12" customFormat="1" ht="13.5">
      <c r="B120" s="218"/>
      <c r="C120" s="219"/>
      <c r="D120" s="215" t="s">
        <v>145</v>
      </c>
      <c r="E120" s="220" t="s">
        <v>21</v>
      </c>
      <c r="F120" s="221" t="s">
        <v>184</v>
      </c>
      <c r="G120" s="219"/>
      <c r="H120" s="222">
        <v>75.793000000000006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145</v>
      </c>
      <c r="AU120" s="228" t="s">
        <v>78</v>
      </c>
      <c r="AV120" s="12" t="s">
        <v>78</v>
      </c>
      <c r="AW120" s="12" t="s">
        <v>33</v>
      </c>
      <c r="AX120" s="12" t="s">
        <v>69</v>
      </c>
      <c r="AY120" s="228" t="s">
        <v>134</v>
      </c>
    </row>
    <row r="121" spans="2:65" s="13" customFormat="1" ht="13.5">
      <c r="B121" s="229"/>
      <c r="C121" s="230"/>
      <c r="D121" s="215" t="s">
        <v>145</v>
      </c>
      <c r="E121" s="231" t="s">
        <v>21</v>
      </c>
      <c r="F121" s="232" t="s">
        <v>148</v>
      </c>
      <c r="G121" s="230"/>
      <c r="H121" s="233">
        <v>75.793000000000006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145</v>
      </c>
      <c r="AU121" s="239" t="s">
        <v>78</v>
      </c>
      <c r="AV121" s="13" t="s">
        <v>141</v>
      </c>
      <c r="AW121" s="13" t="s">
        <v>33</v>
      </c>
      <c r="AX121" s="13" t="s">
        <v>76</v>
      </c>
      <c r="AY121" s="239" t="s">
        <v>134</v>
      </c>
    </row>
    <row r="122" spans="2:65" s="1" customFormat="1" ht="25.5" customHeight="1">
      <c r="B122" s="41"/>
      <c r="C122" s="203" t="s">
        <v>185</v>
      </c>
      <c r="D122" s="203" t="s">
        <v>136</v>
      </c>
      <c r="E122" s="204" t="s">
        <v>186</v>
      </c>
      <c r="F122" s="205" t="s">
        <v>187</v>
      </c>
      <c r="G122" s="206" t="s">
        <v>181</v>
      </c>
      <c r="H122" s="207">
        <v>366.517</v>
      </c>
      <c r="I122" s="208"/>
      <c r="J122" s="209">
        <f>ROUND(I122*H122,2)</f>
        <v>0</v>
      </c>
      <c r="K122" s="205" t="s">
        <v>140</v>
      </c>
      <c r="L122" s="61"/>
      <c r="M122" s="210" t="s">
        <v>21</v>
      </c>
      <c r="N122" s="211" t="s">
        <v>40</v>
      </c>
      <c r="O122" s="42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4" t="s">
        <v>141</v>
      </c>
      <c r="AT122" s="24" t="s">
        <v>136</v>
      </c>
      <c r="AU122" s="24" t="s">
        <v>78</v>
      </c>
      <c r="AY122" s="24" t="s">
        <v>134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4" t="s">
        <v>76</v>
      </c>
      <c r="BK122" s="214">
        <f>ROUND(I122*H122,2)</f>
        <v>0</v>
      </c>
      <c r="BL122" s="24" t="s">
        <v>141</v>
      </c>
      <c r="BM122" s="24" t="s">
        <v>188</v>
      </c>
    </row>
    <row r="123" spans="2:65" s="1" customFormat="1" ht="40.5">
      <c r="B123" s="41"/>
      <c r="C123" s="63"/>
      <c r="D123" s="215" t="s">
        <v>143</v>
      </c>
      <c r="E123" s="63"/>
      <c r="F123" s="216" t="s">
        <v>189</v>
      </c>
      <c r="G123" s="63"/>
      <c r="H123" s="63"/>
      <c r="I123" s="172"/>
      <c r="J123" s="63"/>
      <c r="K123" s="63"/>
      <c r="L123" s="61"/>
      <c r="M123" s="217"/>
      <c r="N123" s="42"/>
      <c r="O123" s="42"/>
      <c r="P123" s="42"/>
      <c r="Q123" s="42"/>
      <c r="R123" s="42"/>
      <c r="S123" s="42"/>
      <c r="T123" s="78"/>
      <c r="AT123" s="24" t="s">
        <v>143</v>
      </c>
      <c r="AU123" s="24" t="s">
        <v>78</v>
      </c>
    </row>
    <row r="124" spans="2:65" s="14" customFormat="1" ht="13.5">
      <c r="B124" s="240"/>
      <c r="C124" s="241"/>
      <c r="D124" s="215" t="s">
        <v>145</v>
      </c>
      <c r="E124" s="242" t="s">
        <v>21</v>
      </c>
      <c r="F124" s="243" t="s">
        <v>190</v>
      </c>
      <c r="G124" s="241"/>
      <c r="H124" s="242" t="s">
        <v>21</v>
      </c>
      <c r="I124" s="244"/>
      <c r="J124" s="241"/>
      <c r="K124" s="241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145</v>
      </c>
      <c r="AU124" s="249" t="s">
        <v>78</v>
      </c>
      <c r="AV124" s="14" t="s">
        <v>76</v>
      </c>
      <c r="AW124" s="14" t="s">
        <v>33</v>
      </c>
      <c r="AX124" s="14" t="s">
        <v>69</v>
      </c>
      <c r="AY124" s="249" t="s">
        <v>134</v>
      </c>
    </row>
    <row r="125" spans="2:65" s="12" customFormat="1" ht="13.5">
      <c r="B125" s="218"/>
      <c r="C125" s="219"/>
      <c r="D125" s="215" t="s">
        <v>145</v>
      </c>
      <c r="E125" s="220" t="s">
        <v>21</v>
      </c>
      <c r="F125" s="221" t="s">
        <v>191</v>
      </c>
      <c r="G125" s="219"/>
      <c r="H125" s="222">
        <v>52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145</v>
      </c>
      <c r="AU125" s="228" t="s">
        <v>78</v>
      </c>
      <c r="AV125" s="12" t="s">
        <v>78</v>
      </c>
      <c r="AW125" s="12" t="s">
        <v>33</v>
      </c>
      <c r="AX125" s="12" t="s">
        <v>69</v>
      </c>
      <c r="AY125" s="228" t="s">
        <v>134</v>
      </c>
    </row>
    <row r="126" spans="2:65" s="12" customFormat="1" ht="13.5">
      <c r="B126" s="218"/>
      <c r="C126" s="219"/>
      <c r="D126" s="215" t="s">
        <v>145</v>
      </c>
      <c r="E126" s="220" t="s">
        <v>21</v>
      </c>
      <c r="F126" s="221" t="s">
        <v>192</v>
      </c>
      <c r="G126" s="219"/>
      <c r="H126" s="222">
        <v>105.2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145</v>
      </c>
      <c r="AU126" s="228" t="s">
        <v>78</v>
      </c>
      <c r="AV126" s="12" t="s">
        <v>78</v>
      </c>
      <c r="AW126" s="12" t="s">
        <v>33</v>
      </c>
      <c r="AX126" s="12" t="s">
        <v>69</v>
      </c>
      <c r="AY126" s="228" t="s">
        <v>134</v>
      </c>
    </row>
    <row r="127" spans="2:65" s="12" customFormat="1" ht="13.5">
      <c r="B127" s="218"/>
      <c r="C127" s="219"/>
      <c r="D127" s="215" t="s">
        <v>145</v>
      </c>
      <c r="E127" s="220" t="s">
        <v>21</v>
      </c>
      <c r="F127" s="221" t="s">
        <v>193</v>
      </c>
      <c r="G127" s="219"/>
      <c r="H127" s="222">
        <v>48.62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145</v>
      </c>
      <c r="AU127" s="228" t="s">
        <v>78</v>
      </c>
      <c r="AV127" s="12" t="s">
        <v>78</v>
      </c>
      <c r="AW127" s="12" t="s">
        <v>33</v>
      </c>
      <c r="AX127" s="12" t="s">
        <v>69</v>
      </c>
      <c r="AY127" s="228" t="s">
        <v>134</v>
      </c>
    </row>
    <row r="128" spans="2:65" s="14" customFormat="1" ht="13.5">
      <c r="B128" s="240"/>
      <c r="C128" s="241"/>
      <c r="D128" s="215" t="s">
        <v>145</v>
      </c>
      <c r="E128" s="242" t="s">
        <v>21</v>
      </c>
      <c r="F128" s="243" t="s">
        <v>194</v>
      </c>
      <c r="G128" s="241"/>
      <c r="H128" s="242" t="s">
        <v>21</v>
      </c>
      <c r="I128" s="244"/>
      <c r="J128" s="241"/>
      <c r="K128" s="241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145</v>
      </c>
      <c r="AU128" s="249" t="s">
        <v>78</v>
      </c>
      <c r="AV128" s="14" t="s">
        <v>76</v>
      </c>
      <c r="AW128" s="14" t="s">
        <v>33</v>
      </c>
      <c r="AX128" s="14" t="s">
        <v>69</v>
      </c>
      <c r="AY128" s="249" t="s">
        <v>134</v>
      </c>
    </row>
    <row r="129" spans="2:65" s="12" customFormat="1" ht="13.5">
      <c r="B129" s="218"/>
      <c r="C129" s="219"/>
      <c r="D129" s="215" t="s">
        <v>145</v>
      </c>
      <c r="E129" s="220" t="s">
        <v>21</v>
      </c>
      <c r="F129" s="221" t="s">
        <v>195</v>
      </c>
      <c r="G129" s="219"/>
      <c r="H129" s="222">
        <v>72.75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145</v>
      </c>
      <c r="AU129" s="228" t="s">
        <v>78</v>
      </c>
      <c r="AV129" s="12" t="s">
        <v>78</v>
      </c>
      <c r="AW129" s="12" t="s">
        <v>33</v>
      </c>
      <c r="AX129" s="12" t="s">
        <v>69</v>
      </c>
      <c r="AY129" s="228" t="s">
        <v>134</v>
      </c>
    </row>
    <row r="130" spans="2:65" s="12" customFormat="1" ht="13.5">
      <c r="B130" s="218"/>
      <c r="C130" s="219"/>
      <c r="D130" s="215" t="s">
        <v>145</v>
      </c>
      <c r="E130" s="220" t="s">
        <v>21</v>
      </c>
      <c r="F130" s="221" t="s">
        <v>196</v>
      </c>
      <c r="G130" s="219"/>
      <c r="H130" s="222">
        <v>34.950000000000003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145</v>
      </c>
      <c r="AU130" s="228" t="s">
        <v>78</v>
      </c>
      <c r="AV130" s="12" t="s">
        <v>78</v>
      </c>
      <c r="AW130" s="12" t="s">
        <v>33</v>
      </c>
      <c r="AX130" s="12" t="s">
        <v>69</v>
      </c>
      <c r="AY130" s="228" t="s">
        <v>134</v>
      </c>
    </row>
    <row r="131" spans="2:65" s="12" customFormat="1" ht="13.5">
      <c r="B131" s="218"/>
      <c r="C131" s="219"/>
      <c r="D131" s="215" t="s">
        <v>145</v>
      </c>
      <c r="E131" s="220" t="s">
        <v>21</v>
      </c>
      <c r="F131" s="221" t="s">
        <v>197</v>
      </c>
      <c r="G131" s="219"/>
      <c r="H131" s="222">
        <v>52.997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145</v>
      </c>
      <c r="AU131" s="228" t="s">
        <v>78</v>
      </c>
      <c r="AV131" s="12" t="s">
        <v>78</v>
      </c>
      <c r="AW131" s="12" t="s">
        <v>33</v>
      </c>
      <c r="AX131" s="12" t="s">
        <v>69</v>
      </c>
      <c r="AY131" s="228" t="s">
        <v>134</v>
      </c>
    </row>
    <row r="132" spans="2:65" s="13" customFormat="1" ht="13.5">
      <c r="B132" s="229"/>
      <c r="C132" s="230"/>
      <c r="D132" s="215" t="s">
        <v>145</v>
      </c>
      <c r="E132" s="231" t="s">
        <v>21</v>
      </c>
      <c r="F132" s="232" t="s">
        <v>148</v>
      </c>
      <c r="G132" s="230"/>
      <c r="H132" s="233">
        <v>366.517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145</v>
      </c>
      <c r="AU132" s="239" t="s">
        <v>78</v>
      </c>
      <c r="AV132" s="13" t="s">
        <v>141</v>
      </c>
      <c r="AW132" s="13" t="s">
        <v>33</v>
      </c>
      <c r="AX132" s="13" t="s">
        <v>76</v>
      </c>
      <c r="AY132" s="239" t="s">
        <v>134</v>
      </c>
    </row>
    <row r="133" spans="2:65" s="1" customFormat="1" ht="16.5" customHeight="1">
      <c r="B133" s="41"/>
      <c r="C133" s="203" t="s">
        <v>198</v>
      </c>
      <c r="D133" s="203" t="s">
        <v>136</v>
      </c>
      <c r="E133" s="204" t="s">
        <v>199</v>
      </c>
      <c r="F133" s="205" t="s">
        <v>200</v>
      </c>
      <c r="G133" s="206" t="s">
        <v>181</v>
      </c>
      <c r="H133" s="207">
        <v>21.791</v>
      </c>
      <c r="I133" s="208"/>
      <c r="J133" s="209">
        <f>ROUND(I133*H133,2)</f>
        <v>0</v>
      </c>
      <c r="K133" s="205" t="s">
        <v>140</v>
      </c>
      <c r="L133" s="61"/>
      <c r="M133" s="210" t="s">
        <v>21</v>
      </c>
      <c r="N133" s="211" t="s">
        <v>40</v>
      </c>
      <c r="O133" s="42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4" t="s">
        <v>141</v>
      </c>
      <c r="AT133" s="24" t="s">
        <v>136</v>
      </c>
      <c r="AU133" s="24" t="s">
        <v>78</v>
      </c>
      <c r="AY133" s="24" t="s">
        <v>134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4" t="s">
        <v>76</v>
      </c>
      <c r="BK133" s="214">
        <f>ROUND(I133*H133,2)</f>
        <v>0</v>
      </c>
      <c r="BL133" s="24" t="s">
        <v>141</v>
      </c>
      <c r="BM133" s="24" t="s">
        <v>201</v>
      </c>
    </row>
    <row r="134" spans="2:65" s="1" customFormat="1" ht="27">
      <c r="B134" s="41"/>
      <c r="C134" s="63"/>
      <c r="D134" s="215" t="s">
        <v>143</v>
      </c>
      <c r="E134" s="63"/>
      <c r="F134" s="216" t="s">
        <v>202</v>
      </c>
      <c r="G134" s="63"/>
      <c r="H134" s="63"/>
      <c r="I134" s="172"/>
      <c r="J134" s="63"/>
      <c r="K134" s="63"/>
      <c r="L134" s="61"/>
      <c r="M134" s="217"/>
      <c r="N134" s="42"/>
      <c r="O134" s="42"/>
      <c r="P134" s="42"/>
      <c r="Q134" s="42"/>
      <c r="R134" s="42"/>
      <c r="S134" s="42"/>
      <c r="T134" s="78"/>
      <c r="AT134" s="24" t="s">
        <v>143</v>
      </c>
      <c r="AU134" s="24" t="s">
        <v>78</v>
      </c>
    </row>
    <row r="135" spans="2:65" s="12" customFormat="1" ht="13.5">
      <c r="B135" s="218"/>
      <c r="C135" s="219"/>
      <c r="D135" s="215" t="s">
        <v>145</v>
      </c>
      <c r="E135" s="220" t="s">
        <v>21</v>
      </c>
      <c r="F135" s="221" t="s">
        <v>203</v>
      </c>
      <c r="G135" s="219"/>
      <c r="H135" s="222">
        <v>21.151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145</v>
      </c>
      <c r="AU135" s="228" t="s">
        <v>78</v>
      </c>
      <c r="AV135" s="12" t="s">
        <v>78</v>
      </c>
      <c r="AW135" s="12" t="s">
        <v>33</v>
      </c>
      <c r="AX135" s="12" t="s">
        <v>69</v>
      </c>
      <c r="AY135" s="228" t="s">
        <v>134</v>
      </c>
    </row>
    <row r="136" spans="2:65" s="12" customFormat="1" ht="13.5">
      <c r="B136" s="218"/>
      <c r="C136" s="219"/>
      <c r="D136" s="215" t="s">
        <v>145</v>
      </c>
      <c r="E136" s="220" t="s">
        <v>21</v>
      </c>
      <c r="F136" s="221" t="s">
        <v>204</v>
      </c>
      <c r="G136" s="219"/>
      <c r="H136" s="222">
        <v>0.64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145</v>
      </c>
      <c r="AU136" s="228" t="s">
        <v>78</v>
      </c>
      <c r="AV136" s="12" t="s">
        <v>78</v>
      </c>
      <c r="AW136" s="12" t="s">
        <v>33</v>
      </c>
      <c r="AX136" s="12" t="s">
        <v>69</v>
      </c>
      <c r="AY136" s="228" t="s">
        <v>134</v>
      </c>
    </row>
    <row r="137" spans="2:65" s="13" customFormat="1" ht="13.5">
      <c r="B137" s="229"/>
      <c r="C137" s="230"/>
      <c r="D137" s="215" t="s">
        <v>145</v>
      </c>
      <c r="E137" s="231" t="s">
        <v>21</v>
      </c>
      <c r="F137" s="232" t="s">
        <v>148</v>
      </c>
      <c r="G137" s="230"/>
      <c r="H137" s="233">
        <v>21.791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145</v>
      </c>
      <c r="AU137" s="239" t="s">
        <v>78</v>
      </c>
      <c r="AV137" s="13" t="s">
        <v>141</v>
      </c>
      <c r="AW137" s="13" t="s">
        <v>33</v>
      </c>
      <c r="AX137" s="13" t="s">
        <v>76</v>
      </c>
      <c r="AY137" s="239" t="s">
        <v>134</v>
      </c>
    </row>
    <row r="138" spans="2:65" s="1" customFormat="1" ht="16.5" customHeight="1">
      <c r="B138" s="41"/>
      <c r="C138" s="203" t="s">
        <v>205</v>
      </c>
      <c r="D138" s="203" t="s">
        <v>136</v>
      </c>
      <c r="E138" s="204" t="s">
        <v>206</v>
      </c>
      <c r="F138" s="205" t="s">
        <v>207</v>
      </c>
      <c r="G138" s="206" t="s">
        <v>181</v>
      </c>
      <c r="H138" s="207">
        <v>21.212</v>
      </c>
      <c r="I138" s="208"/>
      <c r="J138" s="209">
        <f>ROUND(I138*H138,2)</f>
        <v>0</v>
      </c>
      <c r="K138" s="205" t="s">
        <v>140</v>
      </c>
      <c r="L138" s="61"/>
      <c r="M138" s="210" t="s">
        <v>21</v>
      </c>
      <c r="N138" s="211" t="s">
        <v>40</v>
      </c>
      <c r="O138" s="42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4" t="s">
        <v>141</v>
      </c>
      <c r="AT138" s="24" t="s">
        <v>136</v>
      </c>
      <c r="AU138" s="24" t="s">
        <v>78</v>
      </c>
      <c r="AY138" s="24" t="s">
        <v>134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4" t="s">
        <v>76</v>
      </c>
      <c r="BK138" s="214">
        <f>ROUND(I138*H138,2)</f>
        <v>0</v>
      </c>
      <c r="BL138" s="24" t="s">
        <v>141</v>
      </c>
      <c r="BM138" s="24" t="s">
        <v>208</v>
      </c>
    </row>
    <row r="139" spans="2:65" s="1" customFormat="1" ht="27">
      <c r="B139" s="41"/>
      <c r="C139" s="63"/>
      <c r="D139" s="215" t="s">
        <v>143</v>
      </c>
      <c r="E139" s="63"/>
      <c r="F139" s="216" t="s">
        <v>209</v>
      </c>
      <c r="G139" s="63"/>
      <c r="H139" s="63"/>
      <c r="I139" s="172"/>
      <c r="J139" s="63"/>
      <c r="K139" s="63"/>
      <c r="L139" s="61"/>
      <c r="M139" s="217"/>
      <c r="N139" s="42"/>
      <c r="O139" s="42"/>
      <c r="P139" s="42"/>
      <c r="Q139" s="42"/>
      <c r="R139" s="42"/>
      <c r="S139" s="42"/>
      <c r="T139" s="78"/>
      <c r="AT139" s="24" t="s">
        <v>143</v>
      </c>
      <c r="AU139" s="24" t="s">
        <v>78</v>
      </c>
    </row>
    <row r="140" spans="2:65" s="14" customFormat="1" ht="13.5">
      <c r="B140" s="240"/>
      <c r="C140" s="241"/>
      <c r="D140" s="215" t="s">
        <v>145</v>
      </c>
      <c r="E140" s="242" t="s">
        <v>21</v>
      </c>
      <c r="F140" s="243" t="s">
        <v>210</v>
      </c>
      <c r="G140" s="241"/>
      <c r="H140" s="242" t="s">
        <v>21</v>
      </c>
      <c r="I140" s="244"/>
      <c r="J140" s="241"/>
      <c r="K140" s="241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145</v>
      </c>
      <c r="AU140" s="249" t="s">
        <v>78</v>
      </c>
      <c r="AV140" s="14" t="s">
        <v>76</v>
      </c>
      <c r="AW140" s="14" t="s">
        <v>33</v>
      </c>
      <c r="AX140" s="14" t="s">
        <v>69</v>
      </c>
      <c r="AY140" s="249" t="s">
        <v>134</v>
      </c>
    </row>
    <row r="141" spans="2:65" s="12" customFormat="1" ht="13.5">
      <c r="B141" s="218"/>
      <c r="C141" s="219"/>
      <c r="D141" s="215" t="s">
        <v>145</v>
      </c>
      <c r="E141" s="220" t="s">
        <v>21</v>
      </c>
      <c r="F141" s="221" t="s">
        <v>211</v>
      </c>
      <c r="G141" s="219"/>
      <c r="H141" s="222">
        <v>5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145</v>
      </c>
      <c r="AU141" s="228" t="s">
        <v>78</v>
      </c>
      <c r="AV141" s="12" t="s">
        <v>78</v>
      </c>
      <c r="AW141" s="12" t="s">
        <v>33</v>
      </c>
      <c r="AX141" s="12" t="s">
        <v>69</v>
      </c>
      <c r="AY141" s="228" t="s">
        <v>134</v>
      </c>
    </row>
    <row r="142" spans="2:65" s="12" customFormat="1" ht="13.5">
      <c r="B142" s="218"/>
      <c r="C142" s="219"/>
      <c r="D142" s="215" t="s">
        <v>145</v>
      </c>
      <c r="E142" s="220" t="s">
        <v>21</v>
      </c>
      <c r="F142" s="221" t="s">
        <v>212</v>
      </c>
      <c r="G142" s="219"/>
      <c r="H142" s="222">
        <v>0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145</v>
      </c>
      <c r="AU142" s="228" t="s">
        <v>78</v>
      </c>
      <c r="AV142" s="12" t="s">
        <v>78</v>
      </c>
      <c r="AW142" s="12" t="s">
        <v>33</v>
      </c>
      <c r="AX142" s="12" t="s">
        <v>69</v>
      </c>
      <c r="AY142" s="228" t="s">
        <v>134</v>
      </c>
    </row>
    <row r="143" spans="2:65" s="12" customFormat="1" ht="13.5">
      <c r="B143" s="218"/>
      <c r="C143" s="219"/>
      <c r="D143" s="215" t="s">
        <v>145</v>
      </c>
      <c r="E143" s="220" t="s">
        <v>21</v>
      </c>
      <c r="F143" s="221" t="s">
        <v>213</v>
      </c>
      <c r="G143" s="219"/>
      <c r="H143" s="222">
        <v>1.54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145</v>
      </c>
      <c r="AU143" s="228" t="s">
        <v>78</v>
      </c>
      <c r="AV143" s="12" t="s">
        <v>78</v>
      </c>
      <c r="AW143" s="12" t="s">
        <v>33</v>
      </c>
      <c r="AX143" s="12" t="s">
        <v>69</v>
      </c>
      <c r="AY143" s="228" t="s">
        <v>134</v>
      </c>
    </row>
    <row r="144" spans="2:65" s="14" customFormat="1" ht="13.5">
      <c r="B144" s="240"/>
      <c r="C144" s="241"/>
      <c r="D144" s="215" t="s">
        <v>145</v>
      </c>
      <c r="E144" s="242" t="s">
        <v>21</v>
      </c>
      <c r="F144" s="243" t="s">
        <v>214</v>
      </c>
      <c r="G144" s="241"/>
      <c r="H144" s="242" t="s">
        <v>21</v>
      </c>
      <c r="I144" s="244"/>
      <c r="J144" s="241"/>
      <c r="K144" s="241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145</v>
      </c>
      <c r="AU144" s="249" t="s">
        <v>78</v>
      </c>
      <c r="AV144" s="14" t="s">
        <v>76</v>
      </c>
      <c r="AW144" s="14" t="s">
        <v>33</v>
      </c>
      <c r="AX144" s="14" t="s">
        <v>69</v>
      </c>
      <c r="AY144" s="249" t="s">
        <v>134</v>
      </c>
    </row>
    <row r="145" spans="2:65" s="12" customFormat="1" ht="13.5">
      <c r="B145" s="218"/>
      <c r="C145" s="219"/>
      <c r="D145" s="215" t="s">
        <v>145</v>
      </c>
      <c r="E145" s="220" t="s">
        <v>21</v>
      </c>
      <c r="F145" s="221" t="s">
        <v>215</v>
      </c>
      <c r="G145" s="219"/>
      <c r="H145" s="222">
        <v>11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145</v>
      </c>
      <c r="AU145" s="228" t="s">
        <v>78</v>
      </c>
      <c r="AV145" s="12" t="s">
        <v>78</v>
      </c>
      <c r="AW145" s="12" t="s">
        <v>33</v>
      </c>
      <c r="AX145" s="12" t="s">
        <v>69</v>
      </c>
      <c r="AY145" s="228" t="s">
        <v>134</v>
      </c>
    </row>
    <row r="146" spans="2:65" s="12" customFormat="1" ht="13.5">
      <c r="B146" s="218"/>
      <c r="C146" s="219"/>
      <c r="D146" s="215" t="s">
        <v>145</v>
      </c>
      <c r="E146" s="220" t="s">
        <v>21</v>
      </c>
      <c r="F146" s="221" t="s">
        <v>216</v>
      </c>
      <c r="G146" s="219"/>
      <c r="H146" s="222">
        <v>1.5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145</v>
      </c>
      <c r="AU146" s="228" t="s">
        <v>78</v>
      </c>
      <c r="AV146" s="12" t="s">
        <v>78</v>
      </c>
      <c r="AW146" s="12" t="s">
        <v>33</v>
      </c>
      <c r="AX146" s="12" t="s">
        <v>69</v>
      </c>
      <c r="AY146" s="228" t="s">
        <v>134</v>
      </c>
    </row>
    <row r="147" spans="2:65" s="12" customFormat="1" ht="13.5">
      <c r="B147" s="218"/>
      <c r="C147" s="219"/>
      <c r="D147" s="215" t="s">
        <v>145</v>
      </c>
      <c r="E147" s="220" t="s">
        <v>21</v>
      </c>
      <c r="F147" s="221" t="s">
        <v>217</v>
      </c>
      <c r="G147" s="219"/>
      <c r="H147" s="222">
        <v>2.1720000000000002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145</v>
      </c>
      <c r="AU147" s="228" t="s">
        <v>78</v>
      </c>
      <c r="AV147" s="12" t="s">
        <v>78</v>
      </c>
      <c r="AW147" s="12" t="s">
        <v>33</v>
      </c>
      <c r="AX147" s="12" t="s">
        <v>69</v>
      </c>
      <c r="AY147" s="228" t="s">
        <v>134</v>
      </c>
    </row>
    <row r="148" spans="2:65" s="13" customFormat="1" ht="13.5">
      <c r="B148" s="229"/>
      <c r="C148" s="230"/>
      <c r="D148" s="215" t="s">
        <v>145</v>
      </c>
      <c r="E148" s="231" t="s">
        <v>21</v>
      </c>
      <c r="F148" s="232" t="s">
        <v>148</v>
      </c>
      <c r="G148" s="230"/>
      <c r="H148" s="233">
        <v>21.212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145</v>
      </c>
      <c r="AU148" s="239" t="s">
        <v>78</v>
      </c>
      <c r="AV148" s="13" t="s">
        <v>141</v>
      </c>
      <c r="AW148" s="13" t="s">
        <v>33</v>
      </c>
      <c r="AX148" s="13" t="s">
        <v>76</v>
      </c>
      <c r="AY148" s="239" t="s">
        <v>134</v>
      </c>
    </row>
    <row r="149" spans="2:65" s="1" customFormat="1" ht="25.5" customHeight="1">
      <c r="B149" s="41"/>
      <c r="C149" s="203" t="s">
        <v>218</v>
      </c>
      <c r="D149" s="203" t="s">
        <v>136</v>
      </c>
      <c r="E149" s="204" t="s">
        <v>219</v>
      </c>
      <c r="F149" s="205" t="s">
        <v>220</v>
      </c>
      <c r="G149" s="206" t="s">
        <v>139</v>
      </c>
      <c r="H149" s="207">
        <v>904.58</v>
      </c>
      <c r="I149" s="208"/>
      <c r="J149" s="209">
        <f>ROUND(I149*H149,2)</f>
        <v>0</v>
      </c>
      <c r="K149" s="205" t="s">
        <v>140</v>
      </c>
      <c r="L149" s="61"/>
      <c r="M149" s="210" t="s">
        <v>21</v>
      </c>
      <c r="N149" s="211" t="s">
        <v>40</v>
      </c>
      <c r="O149" s="42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4" t="s">
        <v>141</v>
      </c>
      <c r="AT149" s="24" t="s">
        <v>136</v>
      </c>
      <c r="AU149" s="24" t="s">
        <v>78</v>
      </c>
      <c r="AY149" s="24" t="s">
        <v>134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4" t="s">
        <v>76</v>
      </c>
      <c r="BK149" s="214">
        <f>ROUND(I149*H149,2)</f>
        <v>0</v>
      </c>
      <c r="BL149" s="24" t="s">
        <v>141</v>
      </c>
      <c r="BM149" s="24" t="s">
        <v>221</v>
      </c>
    </row>
    <row r="150" spans="2:65" s="1" customFormat="1" ht="13.5">
      <c r="B150" s="41"/>
      <c r="C150" s="63"/>
      <c r="D150" s="215" t="s">
        <v>143</v>
      </c>
      <c r="E150" s="63"/>
      <c r="F150" s="216" t="s">
        <v>222</v>
      </c>
      <c r="G150" s="63"/>
      <c r="H150" s="63"/>
      <c r="I150" s="172"/>
      <c r="J150" s="63"/>
      <c r="K150" s="63"/>
      <c r="L150" s="61"/>
      <c r="M150" s="217"/>
      <c r="N150" s="42"/>
      <c r="O150" s="42"/>
      <c r="P150" s="42"/>
      <c r="Q150" s="42"/>
      <c r="R150" s="42"/>
      <c r="S150" s="42"/>
      <c r="T150" s="78"/>
      <c r="AT150" s="24" t="s">
        <v>143</v>
      </c>
      <c r="AU150" s="24" t="s">
        <v>78</v>
      </c>
    </row>
    <row r="151" spans="2:65" s="12" customFormat="1" ht="13.5">
      <c r="B151" s="218"/>
      <c r="C151" s="219"/>
      <c r="D151" s="215" t="s">
        <v>145</v>
      </c>
      <c r="E151" s="220" t="s">
        <v>21</v>
      </c>
      <c r="F151" s="221" t="s">
        <v>223</v>
      </c>
      <c r="G151" s="219"/>
      <c r="H151" s="222">
        <v>904.58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145</v>
      </c>
      <c r="AU151" s="228" t="s">
        <v>78</v>
      </c>
      <c r="AV151" s="12" t="s">
        <v>78</v>
      </c>
      <c r="AW151" s="12" t="s">
        <v>33</v>
      </c>
      <c r="AX151" s="12" t="s">
        <v>69</v>
      </c>
      <c r="AY151" s="228" t="s">
        <v>134</v>
      </c>
    </row>
    <row r="152" spans="2:65" s="13" customFormat="1" ht="13.5">
      <c r="B152" s="229"/>
      <c r="C152" s="230"/>
      <c r="D152" s="215" t="s">
        <v>145</v>
      </c>
      <c r="E152" s="231" t="s">
        <v>21</v>
      </c>
      <c r="F152" s="232" t="s">
        <v>148</v>
      </c>
      <c r="G152" s="230"/>
      <c r="H152" s="233">
        <v>904.58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145</v>
      </c>
      <c r="AU152" s="239" t="s">
        <v>78</v>
      </c>
      <c r="AV152" s="13" t="s">
        <v>141</v>
      </c>
      <c r="AW152" s="13" t="s">
        <v>33</v>
      </c>
      <c r="AX152" s="13" t="s">
        <v>76</v>
      </c>
      <c r="AY152" s="239" t="s">
        <v>134</v>
      </c>
    </row>
    <row r="153" spans="2:65" s="1" customFormat="1" ht="16.5" customHeight="1">
      <c r="B153" s="41"/>
      <c r="C153" s="250" t="s">
        <v>224</v>
      </c>
      <c r="D153" s="250" t="s">
        <v>225</v>
      </c>
      <c r="E153" s="251" t="s">
        <v>226</v>
      </c>
      <c r="F153" s="252" t="s">
        <v>227</v>
      </c>
      <c r="G153" s="253" t="s">
        <v>228</v>
      </c>
      <c r="H153" s="254">
        <v>904.58</v>
      </c>
      <c r="I153" s="255"/>
      <c r="J153" s="256">
        <f>ROUND(I153*H153,2)</f>
        <v>0</v>
      </c>
      <c r="K153" s="252" t="s">
        <v>140</v>
      </c>
      <c r="L153" s="257"/>
      <c r="M153" s="258" t="s">
        <v>21</v>
      </c>
      <c r="N153" s="259" t="s">
        <v>40</v>
      </c>
      <c r="O153" s="42"/>
      <c r="P153" s="212">
        <f>O153*H153</f>
        <v>0</v>
      </c>
      <c r="Q153" s="212">
        <v>1E-3</v>
      </c>
      <c r="R153" s="212">
        <f>Q153*H153</f>
        <v>0.90458000000000005</v>
      </c>
      <c r="S153" s="212">
        <v>0</v>
      </c>
      <c r="T153" s="213">
        <f>S153*H153</f>
        <v>0</v>
      </c>
      <c r="AR153" s="24" t="s">
        <v>185</v>
      </c>
      <c r="AT153" s="24" t="s">
        <v>225</v>
      </c>
      <c r="AU153" s="24" t="s">
        <v>78</v>
      </c>
      <c r="AY153" s="24" t="s">
        <v>134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4" t="s">
        <v>76</v>
      </c>
      <c r="BK153" s="214">
        <f>ROUND(I153*H153,2)</f>
        <v>0</v>
      </c>
      <c r="BL153" s="24" t="s">
        <v>141</v>
      </c>
      <c r="BM153" s="24" t="s">
        <v>229</v>
      </c>
    </row>
    <row r="154" spans="2:65" s="1" customFormat="1" ht="13.5">
      <c r="B154" s="41"/>
      <c r="C154" s="63"/>
      <c r="D154" s="215" t="s">
        <v>143</v>
      </c>
      <c r="E154" s="63"/>
      <c r="F154" s="216" t="s">
        <v>230</v>
      </c>
      <c r="G154" s="63"/>
      <c r="H154" s="63"/>
      <c r="I154" s="172"/>
      <c r="J154" s="63"/>
      <c r="K154" s="63"/>
      <c r="L154" s="61"/>
      <c r="M154" s="217"/>
      <c r="N154" s="42"/>
      <c r="O154" s="42"/>
      <c r="P154" s="42"/>
      <c r="Q154" s="42"/>
      <c r="R154" s="42"/>
      <c r="S154" s="42"/>
      <c r="T154" s="78"/>
      <c r="AT154" s="24" t="s">
        <v>143</v>
      </c>
      <c r="AU154" s="24" t="s">
        <v>78</v>
      </c>
    </row>
    <row r="155" spans="2:65" s="1" customFormat="1" ht="16.5" customHeight="1">
      <c r="B155" s="41"/>
      <c r="C155" s="203" t="s">
        <v>231</v>
      </c>
      <c r="D155" s="203" t="s">
        <v>136</v>
      </c>
      <c r="E155" s="204" t="s">
        <v>232</v>
      </c>
      <c r="F155" s="205" t="s">
        <v>233</v>
      </c>
      <c r="G155" s="206" t="s">
        <v>139</v>
      </c>
      <c r="H155" s="207">
        <v>794.9</v>
      </c>
      <c r="I155" s="208"/>
      <c r="J155" s="209">
        <f>ROUND(I155*H155,2)</f>
        <v>0</v>
      </c>
      <c r="K155" s="205" t="s">
        <v>140</v>
      </c>
      <c r="L155" s="61"/>
      <c r="M155" s="210" t="s">
        <v>21</v>
      </c>
      <c r="N155" s="211" t="s">
        <v>40</v>
      </c>
      <c r="O155" s="4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4" t="s">
        <v>141</v>
      </c>
      <c r="AT155" s="24" t="s">
        <v>136</v>
      </c>
      <c r="AU155" s="24" t="s">
        <v>78</v>
      </c>
      <c r="AY155" s="24" t="s">
        <v>134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4" t="s">
        <v>76</v>
      </c>
      <c r="BK155" s="214">
        <f>ROUND(I155*H155,2)</f>
        <v>0</v>
      </c>
      <c r="BL155" s="24" t="s">
        <v>141</v>
      </c>
      <c r="BM155" s="24" t="s">
        <v>234</v>
      </c>
    </row>
    <row r="156" spans="2:65" s="1" customFormat="1" ht="13.5">
      <c r="B156" s="41"/>
      <c r="C156" s="63"/>
      <c r="D156" s="215" t="s">
        <v>143</v>
      </c>
      <c r="E156" s="63"/>
      <c r="F156" s="216" t="s">
        <v>235</v>
      </c>
      <c r="G156" s="63"/>
      <c r="H156" s="63"/>
      <c r="I156" s="172"/>
      <c r="J156" s="63"/>
      <c r="K156" s="63"/>
      <c r="L156" s="61"/>
      <c r="M156" s="217"/>
      <c r="N156" s="42"/>
      <c r="O156" s="42"/>
      <c r="P156" s="42"/>
      <c r="Q156" s="42"/>
      <c r="R156" s="42"/>
      <c r="S156" s="42"/>
      <c r="T156" s="78"/>
      <c r="AT156" s="24" t="s">
        <v>143</v>
      </c>
      <c r="AU156" s="24" t="s">
        <v>78</v>
      </c>
    </row>
    <row r="157" spans="2:65" s="12" customFormat="1" ht="13.5">
      <c r="B157" s="218"/>
      <c r="C157" s="219"/>
      <c r="D157" s="215" t="s">
        <v>145</v>
      </c>
      <c r="E157" s="220" t="s">
        <v>21</v>
      </c>
      <c r="F157" s="221" t="s">
        <v>236</v>
      </c>
      <c r="G157" s="219"/>
      <c r="H157" s="222">
        <v>794.9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145</v>
      </c>
      <c r="AU157" s="228" t="s">
        <v>78</v>
      </c>
      <c r="AV157" s="12" t="s">
        <v>78</v>
      </c>
      <c r="AW157" s="12" t="s">
        <v>33</v>
      </c>
      <c r="AX157" s="12" t="s">
        <v>69</v>
      </c>
      <c r="AY157" s="228" t="s">
        <v>134</v>
      </c>
    </row>
    <row r="158" spans="2:65" s="13" customFormat="1" ht="13.5">
      <c r="B158" s="229"/>
      <c r="C158" s="230"/>
      <c r="D158" s="215" t="s">
        <v>145</v>
      </c>
      <c r="E158" s="231" t="s">
        <v>21</v>
      </c>
      <c r="F158" s="232" t="s">
        <v>148</v>
      </c>
      <c r="G158" s="230"/>
      <c r="H158" s="233">
        <v>794.9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145</v>
      </c>
      <c r="AU158" s="239" t="s">
        <v>78</v>
      </c>
      <c r="AV158" s="13" t="s">
        <v>141</v>
      </c>
      <c r="AW158" s="13" t="s">
        <v>33</v>
      </c>
      <c r="AX158" s="13" t="s">
        <v>76</v>
      </c>
      <c r="AY158" s="239" t="s">
        <v>134</v>
      </c>
    </row>
    <row r="159" spans="2:65" s="1" customFormat="1" ht="25.5" customHeight="1">
      <c r="B159" s="41"/>
      <c r="C159" s="203" t="s">
        <v>237</v>
      </c>
      <c r="D159" s="203" t="s">
        <v>136</v>
      </c>
      <c r="E159" s="204" t="s">
        <v>238</v>
      </c>
      <c r="F159" s="205" t="s">
        <v>239</v>
      </c>
      <c r="G159" s="206" t="s">
        <v>240</v>
      </c>
      <c r="H159" s="207">
        <v>3</v>
      </c>
      <c r="I159" s="208"/>
      <c r="J159" s="209">
        <f>ROUND(I159*H159,2)</f>
        <v>0</v>
      </c>
      <c r="K159" s="205" t="s">
        <v>140</v>
      </c>
      <c r="L159" s="61"/>
      <c r="M159" s="210" t="s">
        <v>21</v>
      </c>
      <c r="N159" s="211" t="s">
        <v>40</v>
      </c>
      <c r="O159" s="42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4" t="s">
        <v>141</v>
      </c>
      <c r="AT159" s="24" t="s">
        <v>136</v>
      </c>
      <c r="AU159" s="24" t="s">
        <v>78</v>
      </c>
      <c r="AY159" s="24" t="s">
        <v>134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4" t="s">
        <v>76</v>
      </c>
      <c r="BK159" s="214">
        <f>ROUND(I159*H159,2)</f>
        <v>0</v>
      </c>
      <c r="BL159" s="24" t="s">
        <v>141</v>
      </c>
      <c r="BM159" s="24" t="s">
        <v>241</v>
      </c>
    </row>
    <row r="160" spans="2:65" s="1" customFormat="1" ht="27">
      <c r="B160" s="41"/>
      <c r="C160" s="63"/>
      <c r="D160" s="215" t="s">
        <v>143</v>
      </c>
      <c r="E160" s="63"/>
      <c r="F160" s="216" t="s">
        <v>242</v>
      </c>
      <c r="G160" s="63"/>
      <c r="H160" s="63"/>
      <c r="I160" s="172"/>
      <c r="J160" s="63"/>
      <c r="K160" s="63"/>
      <c r="L160" s="61"/>
      <c r="M160" s="217"/>
      <c r="N160" s="42"/>
      <c r="O160" s="42"/>
      <c r="P160" s="42"/>
      <c r="Q160" s="42"/>
      <c r="R160" s="42"/>
      <c r="S160" s="42"/>
      <c r="T160" s="78"/>
      <c r="AT160" s="24" t="s">
        <v>143</v>
      </c>
      <c r="AU160" s="24" t="s">
        <v>78</v>
      </c>
    </row>
    <row r="161" spans="2:65" s="12" customFormat="1" ht="13.5">
      <c r="B161" s="218"/>
      <c r="C161" s="219"/>
      <c r="D161" s="215" t="s">
        <v>145</v>
      </c>
      <c r="E161" s="220" t="s">
        <v>21</v>
      </c>
      <c r="F161" s="221" t="s">
        <v>154</v>
      </c>
      <c r="G161" s="219"/>
      <c r="H161" s="222">
        <v>3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145</v>
      </c>
      <c r="AU161" s="228" t="s">
        <v>78</v>
      </c>
      <c r="AV161" s="12" t="s">
        <v>78</v>
      </c>
      <c r="AW161" s="12" t="s">
        <v>33</v>
      </c>
      <c r="AX161" s="12" t="s">
        <v>76</v>
      </c>
      <c r="AY161" s="228" t="s">
        <v>134</v>
      </c>
    </row>
    <row r="162" spans="2:65" s="1" customFormat="1" ht="16.5" customHeight="1">
      <c r="B162" s="41"/>
      <c r="C162" s="250" t="s">
        <v>10</v>
      </c>
      <c r="D162" s="250" t="s">
        <v>225</v>
      </c>
      <c r="E162" s="251" t="s">
        <v>243</v>
      </c>
      <c r="F162" s="252" t="s">
        <v>244</v>
      </c>
      <c r="G162" s="253" t="s">
        <v>240</v>
      </c>
      <c r="H162" s="254">
        <v>3</v>
      </c>
      <c r="I162" s="255"/>
      <c r="J162" s="256">
        <f>ROUND(I162*H162,2)</f>
        <v>0</v>
      </c>
      <c r="K162" s="252" t="s">
        <v>21</v>
      </c>
      <c r="L162" s="257"/>
      <c r="M162" s="258" t="s">
        <v>21</v>
      </c>
      <c r="N162" s="259" t="s">
        <v>40</v>
      </c>
      <c r="O162" s="42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4" t="s">
        <v>185</v>
      </c>
      <c r="AT162" s="24" t="s">
        <v>225</v>
      </c>
      <c r="AU162" s="24" t="s">
        <v>78</v>
      </c>
      <c r="AY162" s="24" t="s">
        <v>134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4" t="s">
        <v>76</v>
      </c>
      <c r="BK162" s="214">
        <f>ROUND(I162*H162,2)</f>
        <v>0</v>
      </c>
      <c r="BL162" s="24" t="s">
        <v>141</v>
      </c>
      <c r="BM162" s="24" t="s">
        <v>245</v>
      </c>
    </row>
    <row r="163" spans="2:65" s="1" customFormat="1" ht="13.5">
      <c r="B163" s="41"/>
      <c r="C163" s="63"/>
      <c r="D163" s="215" t="s">
        <v>143</v>
      </c>
      <c r="E163" s="63"/>
      <c r="F163" s="216" t="s">
        <v>244</v>
      </c>
      <c r="G163" s="63"/>
      <c r="H163" s="63"/>
      <c r="I163" s="172"/>
      <c r="J163" s="63"/>
      <c r="K163" s="63"/>
      <c r="L163" s="61"/>
      <c r="M163" s="217"/>
      <c r="N163" s="42"/>
      <c r="O163" s="42"/>
      <c r="P163" s="42"/>
      <c r="Q163" s="42"/>
      <c r="R163" s="42"/>
      <c r="S163" s="42"/>
      <c r="T163" s="78"/>
      <c r="AT163" s="24" t="s">
        <v>143</v>
      </c>
      <c r="AU163" s="24" t="s">
        <v>78</v>
      </c>
    </row>
    <row r="164" spans="2:65" s="11" customFormat="1" ht="29.85" customHeight="1">
      <c r="B164" s="187"/>
      <c r="C164" s="188"/>
      <c r="D164" s="189" t="s">
        <v>68</v>
      </c>
      <c r="E164" s="201" t="s">
        <v>78</v>
      </c>
      <c r="F164" s="201" t="s">
        <v>246</v>
      </c>
      <c r="G164" s="188"/>
      <c r="H164" s="188"/>
      <c r="I164" s="191"/>
      <c r="J164" s="202">
        <f>BK164</f>
        <v>0</v>
      </c>
      <c r="K164" s="188"/>
      <c r="L164" s="193"/>
      <c r="M164" s="194"/>
      <c r="N164" s="195"/>
      <c r="O164" s="195"/>
      <c r="P164" s="196">
        <f>SUM(P165:P172)</f>
        <v>0</v>
      </c>
      <c r="Q164" s="195"/>
      <c r="R164" s="196">
        <f>SUM(R165:R172)</f>
        <v>346.42501329999999</v>
      </c>
      <c r="S164" s="195"/>
      <c r="T164" s="197">
        <f>SUM(T165:T172)</f>
        <v>0</v>
      </c>
      <c r="AR164" s="198" t="s">
        <v>76</v>
      </c>
      <c r="AT164" s="199" t="s">
        <v>68</v>
      </c>
      <c r="AU164" s="199" t="s">
        <v>76</v>
      </c>
      <c r="AY164" s="198" t="s">
        <v>134</v>
      </c>
      <c r="BK164" s="200">
        <f>SUM(BK165:BK172)</f>
        <v>0</v>
      </c>
    </row>
    <row r="165" spans="2:65" s="1" customFormat="1" ht="25.5" customHeight="1">
      <c r="B165" s="41"/>
      <c r="C165" s="203" t="s">
        <v>247</v>
      </c>
      <c r="D165" s="203" t="s">
        <v>136</v>
      </c>
      <c r="E165" s="204" t="s">
        <v>248</v>
      </c>
      <c r="F165" s="205" t="s">
        <v>249</v>
      </c>
      <c r="G165" s="206" t="s">
        <v>168</v>
      </c>
      <c r="H165" s="207">
        <v>134.29</v>
      </c>
      <c r="I165" s="208"/>
      <c r="J165" s="209">
        <f>ROUND(I165*H165,2)</f>
        <v>0</v>
      </c>
      <c r="K165" s="205" t="s">
        <v>140</v>
      </c>
      <c r="L165" s="61"/>
      <c r="M165" s="210" t="s">
        <v>21</v>
      </c>
      <c r="N165" s="211" t="s">
        <v>40</v>
      </c>
      <c r="O165" s="42"/>
      <c r="P165" s="212">
        <f>O165*H165</f>
        <v>0</v>
      </c>
      <c r="Q165" s="212">
        <v>0.22656999999999999</v>
      </c>
      <c r="R165" s="212">
        <f>Q165*H165</f>
        <v>30.426085299999997</v>
      </c>
      <c r="S165" s="212">
        <v>0</v>
      </c>
      <c r="T165" s="213">
        <f>S165*H165</f>
        <v>0</v>
      </c>
      <c r="AR165" s="24" t="s">
        <v>141</v>
      </c>
      <c r="AT165" s="24" t="s">
        <v>136</v>
      </c>
      <c r="AU165" s="24" t="s">
        <v>78</v>
      </c>
      <c r="AY165" s="24" t="s">
        <v>134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4" t="s">
        <v>76</v>
      </c>
      <c r="BK165" s="214">
        <f>ROUND(I165*H165,2)</f>
        <v>0</v>
      </c>
      <c r="BL165" s="24" t="s">
        <v>141</v>
      </c>
      <c r="BM165" s="24" t="s">
        <v>250</v>
      </c>
    </row>
    <row r="166" spans="2:65" s="1" customFormat="1" ht="40.5">
      <c r="B166" s="41"/>
      <c r="C166" s="63"/>
      <c r="D166" s="215" t="s">
        <v>143</v>
      </c>
      <c r="E166" s="63"/>
      <c r="F166" s="216" t="s">
        <v>251</v>
      </c>
      <c r="G166" s="63"/>
      <c r="H166" s="63"/>
      <c r="I166" s="172"/>
      <c r="J166" s="63"/>
      <c r="K166" s="63"/>
      <c r="L166" s="61"/>
      <c r="M166" s="217"/>
      <c r="N166" s="42"/>
      <c r="O166" s="42"/>
      <c r="P166" s="42"/>
      <c r="Q166" s="42"/>
      <c r="R166" s="42"/>
      <c r="S166" s="42"/>
      <c r="T166" s="78"/>
      <c r="AT166" s="24" t="s">
        <v>143</v>
      </c>
      <c r="AU166" s="24" t="s">
        <v>78</v>
      </c>
    </row>
    <row r="167" spans="2:65" s="12" customFormat="1" ht="13.5">
      <c r="B167" s="218"/>
      <c r="C167" s="219"/>
      <c r="D167" s="215" t="s">
        <v>145</v>
      </c>
      <c r="E167" s="220" t="s">
        <v>21</v>
      </c>
      <c r="F167" s="221" t="s">
        <v>252</v>
      </c>
      <c r="G167" s="219"/>
      <c r="H167" s="222">
        <v>134.29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145</v>
      </c>
      <c r="AU167" s="228" t="s">
        <v>78</v>
      </c>
      <c r="AV167" s="12" t="s">
        <v>78</v>
      </c>
      <c r="AW167" s="12" t="s">
        <v>33</v>
      </c>
      <c r="AX167" s="12" t="s">
        <v>69</v>
      </c>
      <c r="AY167" s="228" t="s">
        <v>134</v>
      </c>
    </row>
    <row r="168" spans="2:65" s="13" customFormat="1" ht="13.5">
      <c r="B168" s="229"/>
      <c r="C168" s="230"/>
      <c r="D168" s="215" t="s">
        <v>145</v>
      </c>
      <c r="E168" s="231" t="s">
        <v>21</v>
      </c>
      <c r="F168" s="232" t="s">
        <v>148</v>
      </c>
      <c r="G168" s="230"/>
      <c r="H168" s="233">
        <v>134.29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145</v>
      </c>
      <c r="AU168" s="239" t="s">
        <v>78</v>
      </c>
      <c r="AV168" s="13" t="s">
        <v>141</v>
      </c>
      <c r="AW168" s="13" t="s">
        <v>33</v>
      </c>
      <c r="AX168" s="13" t="s">
        <v>76</v>
      </c>
      <c r="AY168" s="239" t="s">
        <v>134</v>
      </c>
    </row>
    <row r="169" spans="2:65" s="1" customFormat="1" ht="25.5" customHeight="1">
      <c r="B169" s="41"/>
      <c r="C169" s="203" t="s">
        <v>253</v>
      </c>
      <c r="D169" s="203" t="s">
        <v>136</v>
      </c>
      <c r="E169" s="204" t="s">
        <v>254</v>
      </c>
      <c r="F169" s="205" t="s">
        <v>255</v>
      </c>
      <c r="G169" s="206" t="s">
        <v>181</v>
      </c>
      <c r="H169" s="207">
        <v>90.647999999999996</v>
      </c>
      <c r="I169" s="208"/>
      <c r="J169" s="209">
        <f>ROUND(I169*H169,2)</f>
        <v>0</v>
      </c>
      <c r="K169" s="205" t="s">
        <v>140</v>
      </c>
      <c r="L169" s="61"/>
      <c r="M169" s="210" t="s">
        <v>21</v>
      </c>
      <c r="N169" s="211" t="s">
        <v>40</v>
      </c>
      <c r="O169" s="42"/>
      <c r="P169" s="212">
        <f>O169*H169</f>
        <v>0</v>
      </c>
      <c r="Q169" s="212">
        <v>3.4860000000000002</v>
      </c>
      <c r="R169" s="212">
        <f>Q169*H169</f>
        <v>315.99892799999998</v>
      </c>
      <c r="S169" s="212">
        <v>0</v>
      </c>
      <c r="T169" s="213">
        <f>S169*H169</f>
        <v>0</v>
      </c>
      <c r="AR169" s="24" t="s">
        <v>141</v>
      </c>
      <c r="AT169" s="24" t="s">
        <v>136</v>
      </c>
      <c r="AU169" s="24" t="s">
        <v>78</v>
      </c>
      <c r="AY169" s="24" t="s">
        <v>134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4" t="s">
        <v>76</v>
      </c>
      <c r="BK169" s="214">
        <f>ROUND(I169*H169,2)</f>
        <v>0</v>
      </c>
      <c r="BL169" s="24" t="s">
        <v>141</v>
      </c>
      <c r="BM169" s="24" t="s">
        <v>256</v>
      </c>
    </row>
    <row r="170" spans="2:65" s="1" customFormat="1" ht="27">
      <c r="B170" s="41"/>
      <c r="C170" s="63"/>
      <c r="D170" s="215" t="s">
        <v>143</v>
      </c>
      <c r="E170" s="63"/>
      <c r="F170" s="216" t="s">
        <v>257</v>
      </c>
      <c r="G170" s="63"/>
      <c r="H170" s="63"/>
      <c r="I170" s="172"/>
      <c r="J170" s="63"/>
      <c r="K170" s="63"/>
      <c r="L170" s="61"/>
      <c r="M170" s="217"/>
      <c r="N170" s="42"/>
      <c r="O170" s="42"/>
      <c r="P170" s="42"/>
      <c r="Q170" s="42"/>
      <c r="R170" s="42"/>
      <c r="S170" s="42"/>
      <c r="T170" s="78"/>
      <c r="AT170" s="24" t="s">
        <v>143</v>
      </c>
      <c r="AU170" s="24" t="s">
        <v>78</v>
      </c>
    </row>
    <row r="171" spans="2:65" s="12" customFormat="1" ht="13.5">
      <c r="B171" s="218"/>
      <c r="C171" s="219"/>
      <c r="D171" s="215" t="s">
        <v>145</v>
      </c>
      <c r="E171" s="220" t="s">
        <v>21</v>
      </c>
      <c r="F171" s="221" t="s">
        <v>258</v>
      </c>
      <c r="G171" s="219"/>
      <c r="H171" s="222">
        <v>90.647999999999996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145</v>
      </c>
      <c r="AU171" s="228" t="s">
        <v>78</v>
      </c>
      <c r="AV171" s="12" t="s">
        <v>78</v>
      </c>
      <c r="AW171" s="12" t="s">
        <v>33</v>
      </c>
      <c r="AX171" s="12" t="s">
        <v>69</v>
      </c>
      <c r="AY171" s="228" t="s">
        <v>134</v>
      </c>
    </row>
    <row r="172" spans="2:65" s="13" customFormat="1" ht="13.5">
      <c r="B172" s="229"/>
      <c r="C172" s="230"/>
      <c r="D172" s="215" t="s">
        <v>145</v>
      </c>
      <c r="E172" s="231" t="s">
        <v>21</v>
      </c>
      <c r="F172" s="232" t="s">
        <v>148</v>
      </c>
      <c r="G172" s="230"/>
      <c r="H172" s="233">
        <v>90.647999999999996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145</v>
      </c>
      <c r="AU172" s="239" t="s">
        <v>78</v>
      </c>
      <c r="AV172" s="13" t="s">
        <v>141</v>
      </c>
      <c r="AW172" s="13" t="s">
        <v>33</v>
      </c>
      <c r="AX172" s="13" t="s">
        <v>76</v>
      </c>
      <c r="AY172" s="239" t="s">
        <v>134</v>
      </c>
    </row>
    <row r="173" spans="2:65" s="11" customFormat="1" ht="29.85" customHeight="1">
      <c r="B173" s="187"/>
      <c r="C173" s="188"/>
      <c r="D173" s="189" t="s">
        <v>68</v>
      </c>
      <c r="E173" s="201" t="s">
        <v>165</v>
      </c>
      <c r="F173" s="201" t="s">
        <v>259</v>
      </c>
      <c r="G173" s="188"/>
      <c r="H173" s="188"/>
      <c r="I173" s="191"/>
      <c r="J173" s="202">
        <f>BK173</f>
        <v>0</v>
      </c>
      <c r="K173" s="188"/>
      <c r="L173" s="193"/>
      <c r="M173" s="194"/>
      <c r="N173" s="195"/>
      <c r="O173" s="195"/>
      <c r="P173" s="196">
        <f>SUM(P174:P213)</f>
        <v>0</v>
      </c>
      <c r="Q173" s="195"/>
      <c r="R173" s="196">
        <f>SUM(R174:R213)</f>
        <v>83.096862500000015</v>
      </c>
      <c r="S173" s="195"/>
      <c r="T173" s="197">
        <f>SUM(T174:T213)</f>
        <v>0</v>
      </c>
      <c r="AR173" s="198" t="s">
        <v>76</v>
      </c>
      <c r="AT173" s="199" t="s">
        <v>68</v>
      </c>
      <c r="AU173" s="199" t="s">
        <v>76</v>
      </c>
      <c r="AY173" s="198" t="s">
        <v>134</v>
      </c>
      <c r="BK173" s="200">
        <f>SUM(BK174:BK213)</f>
        <v>0</v>
      </c>
    </row>
    <row r="174" spans="2:65" s="1" customFormat="1" ht="16.5" customHeight="1">
      <c r="B174" s="41"/>
      <c r="C174" s="203" t="s">
        <v>260</v>
      </c>
      <c r="D174" s="203" t="s">
        <v>136</v>
      </c>
      <c r="E174" s="204" t="s">
        <v>261</v>
      </c>
      <c r="F174" s="205" t="s">
        <v>262</v>
      </c>
      <c r="G174" s="206" t="s">
        <v>139</v>
      </c>
      <c r="H174" s="207">
        <v>12.15</v>
      </c>
      <c r="I174" s="208"/>
      <c r="J174" s="209">
        <f>ROUND(I174*H174,2)</f>
        <v>0</v>
      </c>
      <c r="K174" s="205" t="s">
        <v>140</v>
      </c>
      <c r="L174" s="61"/>
      <c r="M174" s="210" t="s">
        <v>21</v>
      </c>
      <c r="N174" s="211" t="s">
        <v>40</v>
      </c>
      <c r="O174" s="42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24" t="s">
        <v>141</v>
      </c>
      <c r="AT174" s="24" t="s">
        <v>136</v>
      </c>
      <c r="AU174" s="24" t="s">
        <v>78</v>
      </c>
      <c r="AY174" s="24" t="s">
        <v>134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4" t="s">
        <v>76</v>
      </c>
      <c r="BK174" s="214">
        <f>ROUND(I174*H174,2)</f>
        <v>0</v>
      </c>
      <c r="BL174" s="24" t="s">
        <v>141</v>
      </c>
      <c r="BM174" s="24" t="s">
        <v>263</v>
      </c>
    </row>
    <row r="175" spans="2:65" s="1" customFormat="1" ht="13.5">
      <c r="B175" s="41"/>
      <c r="C175" s="63"/>
      <c r="D175" s="215" t="s">
        <v>143</v>
      </c>
      <c r="E175" s="63"/>
      <c r="F175" s="216" t="s">
        <v>264</v>
      </c>
      <c r="G175" s="63"/>
      <c r="H175" s="63"/>
      <c r="I175" s="172"/>
      <c r="J175" s="63"/>
      <c r="K175" s="63"/>
      <c r="L175" s="61"/>
      <c r="M175" s="217"/>
      <c r="N175" s="42"/>
      <c r="O175" s="42"/>
      <c r="P175" s="42"/>
      <c r="Q175" s="42"/>
      <c r="R175" s="42"/>
      <c r="S175" s="42"/>
      <c r="T175" s="78"/>
      <c r="AT175" s="24" t="s">
        <v>143</v>
      </c>
      <c r="AU175" s="24" t="s">
        <v>78</v>
      </c>
    </row>
    <row r="176" spans="2:65" s="12" customFormat="1" ht="13.5">
      <c r="B176" s="218"/>
      <c r="C176" s="219"/>
      <c r="D176" s="215" t="s">
        <v>145</v>
      </c>
      <c r="E176" s="220" t="s">
        <v>21</v>
      </c>
      <c r="F176" s="221" t="s">
        <v>265</v>
      </c>
      <c r="G176" s="219"/>
      <c r="H176" s="222">
        <v>12.15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145</v>
      </c>
      <c r="AU176" s="228" t="s">
        <v>78</v>
      </c>
      <c r="AV176" s="12" t="s">
        <v>78</v>
      </c>
      <c r="AW176" s="12" t="s">
        <v>33</v>
      </c>
      <c r="AX176" s="12" t="s">
        <v>69</v>
      </c>
      <c r="AY176" s="228" t="s">
        <v>134</v>
      </c>
    </row>
    <row r="177" spans="2:65" s="13" customFormat="1" ht="13.5">
      <c r="B177" s="229"/>
      <c r="C177" s="230"/>
      <c r="D177" s="215" t="s">
        <v>145</v>
      </c>
      <c r="E177" s="231" t="s">
        <v>21</v>
      </c>
      <c r="F177" s="232" t="s">
        <v>148</v>
      </c>
      <c r="G177" s="230"/>
      <c r="H177" s="233">
        <v>12.15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145</v>
      </c>
      <c r="AU177" s="239" t="s">
        <v>78</v>
      </c>
      <c r="AV177" s="13" t="s">
        <v>141</v>
      </c>
      <c r="AW177" s="13" t="s">
        <v>33</v>
      </c>
      <c r="AX177" s="13" t="s">
        <v>76</v>
      </c>
      <c r="AY177" s="239" t="s">
        <v>134</v>
      </c>
    </row>
    <row r="178" spans="2:65" s="1" customFormat="1" ht="16.5" customHeight="1">
      <c r="B178" s="41"/>
      <c r="C178" s="203" t="s">
        <v>266</v>
      </c>
      <c r="D178" s="203" t="s">
        <v>136</v>
      </c>
      <c r="E178" s="204" t="s">
        <v>267</v>
      </c>
      <c r="F178" s="205" t="s">
        <v>268</v>
      </c>
      <c r="G178" s="206" t="s">
        <v>139</v>
      </c>
      <c r="H178" s="207">
        <v>1143.24</v>
      </c>
      <c r="I178" s="208"/>
      <c r="J178" s="209">
        <f>ROUND(I178*H178,2)</f>
        <v>0</v>
      </c>
      <c r="K178" s="205" t="s">
        <v>140</v>
      </c>
      <c r="L178" s="61"/>
      <c r="M178" s="210" t="s">
        <v>21</v>
      </c>
      <c r="N178" s="211" t="s">
        <v>40</v>
      </c>
      <c r="O178" s="42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4" t="s">
        <v>141</v>
      </c>
      <c r="AT178" s="24" t="s">
        <v>136</v>
      </c>
      <c r="AU178" s="24" t="s">
        <v>78</v>
      </c>
      <c r="AY178" s="24" t="s">
        <v>134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4" t="s">
        <v>76</v>
      </c>
      <c r="BK178" s="214">
        <f>ROUND(I178*H178,2)</f>
        <v>0</v>
      </c>
      <c r="BL178" s="24" t="s">
        <v>141</v>
      </c>
      <c r="BM178" s="24" t="s">
        <v>269</v>
      </c>
    </row>
    <row r="179" spans="2:65" s="1" customFormat="1" ht="13.5">
      <c r="B179" s="41"/>
      <c r="C179" s="63"/>
      <c r="D179" s="215" t="s">
        <v>143</v>
      </c>
      <c r="E179" s="63"/>
      <c r="F179" s="216" t="s">
        <v>270</v>
      </c>
      <c r="G179" s="63"/>
      <c r="H179" s="63"/>
      <c r="I179" s="172"/>
      <c r="J179" s="63"/>
      <c r="K179" s="63"/>
      <c r="L179" s="61"/>
      <c r="M179" s="217"/>
      <c r="N179" s="42"/>
      <c r="O179" s="42"/>
      <c r="P179" s="42"/>
      <c r="Q179" s="42"/>
      <c r="R179" s="42"/>
      <c r="S179" s="42"/>
      <c r="T179" s="78"/>
      <c r="AT179" s="24" t="s">
        <v>143</v>
      </c>
      <c r="AU179" s="24" t="s">
        <v>78</v>
      </c>
    </row>
    <row r="180" spans="2:65" s="12" customFormat="1" ht="27">
      <c r="B180" s="218"/>
      <c r="C180" s="219"/>
      <c r="D180" s="215" t="s">
        <v>145</v>
      </c>
      <c r="E180" s="220" t="s">
        <v>21</v>
      </c>
      <c r="F180" s="221" t="s">
        <v>271</v>
      </c>
      <c r="G180" s="219"/>
      <c r="H180" s="222">
        <v>1143.24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145</v>
      </c>
      <c r="AU180" s="228" t="s">
        <v>78</v>
      </c>
      <c r="AV180" s="12" t="s">
        <v>78</v>
      </c>
      <c r="AW180" s="12" t="s">
        <v>33</v>
      </c>
      <c r="AX180" s="12" t="s">
        <v>69</v>
      </c>
      <c r="AY180" s="228" t="s">
        <v>134</v>
      </c>
    </row>
    <row r="181" spans="2:65" s="13" customFormat="1" ht="13.5">
      <c r="B181" s="229"/>
      <c r="C181" s="230"/>
      <c r="D181" s="215" t="s">
        <v>145</v>
      </c>
      <c r="E181" s="231" t="s">
        <v>21</v>
      </c>
      <c r="F181" s="232" t="s">
        <v>148</v>
      </c>
      <c r="G181" s="230"/>
      <c r="H181" s="233">
        <v>1143.24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145</v>
      </c>
      <c r="AU181" s="239" t="s">
        <v>78</v>
      </c>
      <c r="AV181" s="13" t="s">
        <v>141</v>
      </c>
      <c r="AW181" s="13" t="s">
        <v>33</v>
      </c>
      <c r="AX181" s="13" t="s">
        <v>76</v>
      </c>
      <c r="AY181" s="239" t="s">
        <v>134</v>
      </c>
    </row>
    <row r="182" spans="2:65" s="1" customFormat="1" ht="25.5" customHeight="1">
      <c r="B182" s="41"/>
      <c r="C182" s="203" t="s">
        <v>272</v>
      </c>
      <c r="D182" s="203" t="s">
        <v>136</v>
      </c>
      <c r="E182" s="204" t="s">
        <v>273</v>
      </c>
      <c r="F182" s="205" t="s">
        <v>274</v>
      </c>
      <c r="G182" s="206" t="s">
        <v>139</v>
      </c>
      <c r="H182" s="207">
        <v>755.4</v>
      </c>
      <c r="I182" s="208"/>
      <c r="J182" s="209">
        <f>ROUND(I182*H182,2)</f>
        <v>0</v>
      </c>
      <c r="K182" s="205" t="s">
        <v>140</v>
      </c>
      <c r="L182" s="61"/>
      <c r="M182" s="210" t="s">
        <v>21</v>
      </c>
      <c r="N182" s="211" t="s">
        <v>40</v>
      </c>
      <c r="O182" s="42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4" t="s">
        <v>141</v>
      </c>
      <c r="AT182" s="24" t="s">
        <v>136</v>
      </c>
      <c r="AU182" s="24" t="s">
        <v>78</v>
      </c>
      <c r="AY182" s="24" t="s">
        <v>134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4" t="s">
        <v>76</v>
      </c>
      <c r="BK182" s="214">
        <f>ROUND(I182*H182,2)</f>
        <v>0</v>
      </c>
      <c r="BL182" s="24" t="s">
        <v>141</v>
      </c>
      <c r="BM182" s="24" t="s">
        <v>275</v>
      </c>
    </row>
    <row r="183" spans="2:65" s="1" customFormat="1" ht="27">
      <c r="B183" s="41"/>
      <c r="C183" s="63"/>
      <c r="D183" s="215" t="s">
        <v>143</v>
      </c>
      <c r="E183" s="63"/>
      <c r="F183" s="216" t="s">
        <v>276</v>
      </c>
      <c r="G183" s="63"/>
      <c r="H183" s="63"/>
      <c r="I183" s="172"/>
      <c r="J183" s="63"/>
      <c r="K183" s="63"/>
      <c r="L183" s="61"/>
      <c r="M183" s="217"/>
      <c r="N183" s="42"/>
      <c r="O183" s="42"/>
      <c r="P183" s="42"/>
      <c r="Q183" s="42"/>
      <c r="R183" s="42"/>
      <c r="S183" s="42"/>
      <c r="T183" s="78"/>
      <c r="AT183" s="24" t="s">
        <v>143</v>
      </c>
      <c r="AU183" s="24" t="s">
        <v>78</v>
      </c>
    </row>
    <row r="184" spans="2:65" s="12" customFormat="1" ht="13.5">
      <c r="B184" s="218"/>
      <c r="C184" s="219"/>
      <c r="D184" s="215" t="s">
        <v>145</v>
      </c>
      <c r="E184" s="220" t="s">
        <v>21</v>
      </c>
      <c r="F184" s="221" t="s">
        <v>277</v>
      </c>
      <c r="G184" s="219"/>
      <c r="H184" s="222">
        <v>755.4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145</v>
      </c>
      <c r="AU184" s="228" t="s">
        <v>78</v>
      </c>
      <c r="AV184" s="12" t="s">
        <v>78</v>
      </c>
      <c r="AW184" s="12" t="s">
        <v>33</v>
      </c>
      <c r="AX184" s="12" t="s">
        <v>69</v>
      </c>
      <c r="AY184" s="228" t="s">
        <v>134</v>
      </c>
    </row>
    <row r="185" spans="2:65" s="13" customFormat="1" ht="13.5">
      <c r="B185" s="229"/>
      <c r="C185" s="230"/>
      <c r="D185" s="215" t="s">
        <v>145</v>
      </c>
      <c r="E185" s="231" t="s">
        <v>21</v>
      </c>
      <c r="F185" s="232" t="s">
        <v>148</v>
      </c>
      <c r="G185" s="230"/>
      <c r="H185" s="233">
        <v>755.4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145</v>
      </c>
      <c r="AU185" s="239" t="s">
        <v>78</v>
      </c>
      <c r="AV185" s="13" t="s">
        <v>141</v>
      </c>
      <c r="AW185" s="13" t="s">
        <v>33</v>
      </c>
      <c r="AX185" s="13" t="s">
        <v>76</v>
      </c>
      <c r="AY185" s="239" t="s">
        <v>134</v>
      </c>
    </row>
    <row r="186" spans="2:65" s="1" customFormat="1" ht="16.5" customHeight="1">
      <c r="B186" s="41"/>
      <c r="C186" s="203" t="s">
        <v>9</v>
      </c>
      <c r="D186" s="203" t="s">
        <v>136</v>
      </c>
      <c r="E186" s="204" t="s">
        <v>278</v>
      </c>
      <c r="F186" s="205" t="s">
        <v>279</v>
      </c>
      <c r="G186" s="206" t="s">
        <v>139</v>
      </c>
      <c r="H186" s="207">
        <v>755.4</v>
      </c>
      <c r="I186" s="208"/>
      <c r="J186" s="209">
        <f>ROUND(I186*H186,2)</f>
        <v>0</v>
      </c>
      <c r="K186" s="205" t="s">
        <v>140</v>
      </c>
      <c r="L186" s="61"/>
      <c r="M186" s="210" t="s">
        <v>21</v>
      </c>
      <c r="N186" s="211" t="s">
        <v>40</v>
      </c>
      <c r="O186" s="42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AR186" s="24" t="s">
        <v>141</v>
      </c>
      <c r="AT186" s="24" t="s">
        <v>136</v>
      </c>
      <c r="AU186" s="24" t="s">
        <v>78</v>
      </c>
      <c r="AY186" s="24" t="s">
        <v>134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4" t="s">
        <v>76</v>
      </c>
      <c r="BK186" s="214">
        <f>ROUND(I186*H186,2)</f>
        <v>0</v>
      </c>
      <c r="BL186" s="24" t="s">
        <v>141</v>
      </c>
      <c r="BM186" s="24" t="s">
        <v>280</v>
      </c>
    </row>
    <row r="187" spans="2:65" s="1" customFormat="1" ht="13.5">
      <c r="B187" s="41"/>
      <c r="C187" s="63"/>
      <c r="D187" s="215" t="s">
        <v>143</v>
      </c>
      <c r="E187" s="63"/>
      <c r="F187" s="216" t="s">
        <v>281</v>
      </c>
      <c r="G187" s="63"/>
      <c r="H187" s="63"/>
      <c r="I187" s="172"/>
      <c r="J187" s="63"/>
      <c r="K187" s="63"/>
      <c r="L187" s="61"/>
      <c r="M187" s="217"/>
      <c r="N187" s="42"/>
      <c r="O187" s="42"/>
      <c r="P187" s="42"/>
      <c r="Q187" s="42"/>
      <c r="R187" s="42"/>
      <c r="S187" s="42"/>
      <c r="T187" s="78"/>
      <c r="AT187" s="24" t="s">
        <v>143</v>
      </c>
      <c r="AU187" s="24" t="s">
        <v>78</v>
      </c>
    </row>
    <row r="188" spans="2:65" s="12" customFormat="1" ht="13.5">
      <c r="B188" s="218"/>
      <c r="C188" s="219"/>
      <c r="D188" s="215" t="s">
        <v>145</v>
      </c>
      <c r="E188" s="220" t="s">
        <v>21</v>
      </c>
      <c r="F188" s="221" t="s">
        <v>277</v>
      </c>
      <c r="G188" s="219"/>
      <c r="H188" s="222">
        <v>755.4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145</v>
      </c>
      <c r="AU188" s="228" t="s">
        <v>78</v>
      </c>
      <c r="AV188" s="12" t="s">
        <v>78</v>
      </c>
      <c r="AW188" s="12" t="s">
        <v>33</v>
      </c>
      <c r="AX188" s="12" t="s">
        <v>69</v>
      </c>
      <c r="AY188" s="228" t="s">
        <v>134</v>
      </c>
    </row>
    <row r="189" spans="2:65" s="13" customFormat="1" ht="13.5">
      <c r="B189" s="229"/>
      <c r="C189" s="230"/>
      <c r="D189" s="215" t="s">
        <v>145</v>
      </c>
      <c r="E189" s="231" t="s">
        <v>21</v>
      </c>
      <c r="F189" s="232" t="s">
        <v>148</v>
      </c>
      <c r="G189" s="230"/>
      <c r="H189" s="233">
        <v>755.4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145</v>
      </c>
      <c r="AU189" s="239" t="s">
        <v>78</v>
      </c>
      <c r="AV189" s="13" t="s">
        <v>141</v>
      </c>
      <c r="AW189" s="13" t="s">
        <v>33</v>
      </c>
      <c r="AX189" s="13" t="s">
        <v>76</v>
      </c>
      <c r="AY189" s="239" t="s">
        <v>134</v>
      </c>
    </row>
    <row r="190" spans="2:65" s="1" customFormat="1" ht="16.5" customHeight="1">
      <c r="B190" s="41"/>
      <c r="C190" s="203" t="s">
        <v>282</v>
      </c>
      <c r="D190" s="203" t="s">
        <v>136</v>
      </c>
      <c r="E190" s="204" t="s">
        <v>283</v>
      </c>
      <c r="F190" s="205" t="s">
        <v>284</v>
      </c>
      <c r="G190" s="206" t="s">
        <v>139</v>
      </c>
      <c r="H190" s="207">
        <v>755.4</v>
      </c>
      <c r="I190" s="208"/>
      <c r="J190" s="209">
        <f>ROUND(I190*H190,2)</f>
        <v>0</v>
      </c>
      <c r="K190" s="205" t="s">
        <v>140</v>
      </c>
      <c r="L190" s="61"/>
      <c r="M190" s="210" t="s">
        <v>21</v>
      </c>
      <c r="N190" s="211" t="s">
        <v>40</v>
      </c>
      <c r="O190" s="42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24" t="s">
        <v>141</v>
      </c>
      <c r="AT190" s="24" t="s">
        <v>136</v>
      </c>
      <c r="AU190" s="24" t="s">
        <v>78</v>
      </c>
      <c r="AY190" s="24" t="s">
        <v>134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4" t="s">
        <v>76</v>
      </c>
      <c r="BK190" s="214">
        <f>ROUND(I190*H190,2)</f>
        <v>0</v>
      </c>
      <c r="BL190" s="24" t="s">
        <v>141</v>
      </c>
      <c r="BM190" s="24" t="s">
        <v>285</v>
      </c>
    </row>
    <row r="191" spans="2:65" s="1" customFormat="1" ht="13.5">
      <c r="B191" s="41"/>
      <c r="C191" s="63"/>
      <c r="D191" s="215" t="s">
        <v>143</v>
      </c>
      <c r="E191" s="63"/>
      <c r="F191" s="216" t="s">
        <v>286</v>
      </c>
      <c r="G191" s="63"/>
      <c r="H191" s="63"/>
      <c r="I191" s="172"/>
      <c r="J191" s="63"/>
      <c r="K191" s="63"/>
      <c r="L191" s="61"/>
      <c r="M191" s="217"/>
      <c r="N191" s="42"/>
      <c r="O191" s="42"/>
      <c r="P191" s="42"/>
      <c r="Q191" s="42"/>
      <c r="R191" s="42"/>
      <c r="S191" s="42"/>
      <c r="T191" s="78"/>
      <c r="AT191" s="24" t="s">
        <v>143</v>
      </c>
      <c r="AU191" s="24" t="s">
        <v>78</v>
      </c>
    </row>
    <row r="192" spans="2:65" s="12" customFormat="1" ht="13.5">
      <c r="B192" s="218"/>
      <c r="C192" s="219"/>
      <c r="D192" s="215" t="s">
        <v>145</v>
      </c>
      <c r="E192" s="220" t="s">
        <v>21</v>
      </c>
      <c r="F192" s="221" t="s">
        <v>277</v>
      </c>
      <c r="G192" s="219"/>
      <c r="H192" s="222">
        <v>755.4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145</v>
      </c>
      <c r="AU192" s="228" t="s">
        <v>78</v>
      </c>
      <c r="AV192" s="12" t="s">
        <v>78</v>
      </c>
      <c r="AW192" s="12" t="s">
        <v>33</v>
      </c>
      <c r="AX192" s="12" t="s">
        <v>69</v>
      </c>
      <c r="AY192" s="228" t="s">
        <v>134</v>
      </c>
    </row>
    <row r="193" spans="2:65" s="13" customFormat="1" ht="13.5">
      <c r="B193" s="229"/>
      <c r="C193" s="230"/>
      <c r="D193" s="215" t="s">
        <v>145</v>
      </c>
      <c r="E193" s="231" t="s">
        <v>21</v>
      </c>
      <c r="F193" s="232" t="s">
        <v>148</v>
      </c>
      <c r="G193" s="230"/>
      <c r="H193" s="233">
        <v>755.4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145</v>
      </c>
      <c r="AU193" s="239" t="s">
        <v>78</v>
      </c>
      <c r="AV193" s="13" t="s">
        <v>141</v>
      </c>
      <c r="AW193" s="13" t="s">
        <v>33</v>
      </c>
      <c r="AX193" s="13" t="s">
        <v>76</v>
      </c>
      <c r="AY193" s="239" t="s">
        <v>134</v>
      </c>
    </row>
    <row r="194" spans="2:65" s="1" customFormat="1" ht="25.5" customHeight="1">
      <c r="B194" s="41"/>
      <c r="C194" s="203" t="s">
        <v>287</v>
      </c>
      <c r="D194" s="203" t="s">
        <v>136</v>
      </c>
      <c r="E194" s="204" t="s">
        <v>288</v>
      </c>
      <c r="F194" s="205" t="s">
        <v>289</v>
      </c>
      <c r="G194" s="206" t="s">
        <v>139</v>
      </c>
      <c r="H194" s="207">
        <v>755.4</v>
      </c>
      <c r="I194" s="208"/>
      <c r="J194" s="209">
        <f>ROUND(I194*H194,2)</f>
        <v>0</v>
      </c>
      <c r="K194" s="205" t="s">
        <v>140</v>
      </c>
      <c r="L194" s="61"/>
      <c r="M194" s="210" t="s">
        <v>21</v>
      </c>
      <c r="N194" s="211" t="s">
        <v>40</v>
      </c>
      <c r="O194" s="42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24" t="s">
        <v>141</v>
      </c>
      <c r="AT194" s="24" t="s">
        <v>136</v>
      </c>
      <c r="AU194" s="24" t="s">
        <v>78</v>
      </c>
      <c r="AY194" s="24" t="s">
        <v>134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4" t="s">
        <v>76</v>
      </c>
      <c r="BK194" s="214">
        <f>ROUND(I194*H194,2)</f>
        <v>0</v>
      </c>
      <c r="BL194" s="24" t="s">
        <v>141</v>
      </c>
      <c r="BM194" s="24" t="s">
        <v>290</v>
      </c>
    </row>
    <row r="195" spans="2:65" s="1" customFormat="1" ht="27">
      <c r="B195" s="41"/>
      <c r="C195" s="63"/>
      <c r="D195" s="215" t="s">
        <v>143</v>
      </c>
      <c r="E195" s="63"/>
      <c r="F195" s="216" t="s">
        <v>291</v>
      </c>
      <c r="G195" s="63"/>
      <c r="H195" s="63"/>
      <c r="I195" s="172"/>
      <c r="J195" s="63"/>
      <c r="K195" s="63"/>
      <c r="L195" s="61"/>
      <c r="M195" s="217"/>
      <c r="N195" s="42"/>
      <c r="O195" s="42"/>
      <c r="P195" s="42"/>
      <c r="Q195" s="42"/>
      <c r="R195" s="42"/>
      <c r="S195" s="42"/>
      <c r="T195" s="78"/>
      <c r="AT195" s="24" t="s">
        <v>143</v>
      </c>
      <c r="AU195" s="24" t="s">
        <v>78</v>
      </c>
    </row>
    <row r="196" spans="2:65" s="12" customFormat="1" ht="13.5">
      <c r="B196" s="218"/>
      <c r="C196" s="219"/>
      <c r="D196" s="215" t="s">
        <v>145</v>
      </c>
      <c r="E196" s="220" t="s">
        <v>21</v>
      </c>
      <c r="F196" s="221" t="s">
        <v>277</v>
      </c>
      <c r="G196" s="219"/>
      <c r="H196" s="222">
        <v>755.4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145</v>
      </c>
      <c r="AU196" s="228" t="s">
        <v>78</v>
      </c>
      <c r="AV196" s="12" t="s">
        <v>78</v>
      </c>
      <c r="AW196" s="12" t="s">
        <v>33</v>
      </c>
      <c r="AX196" s="12" t="s">
        <v>69</v>
      </c>
      <c r="AY196" s="228" t="s">
        <v>134</v>
      </c>
    </row>
    <row r="197" spans="2:65" s="13" customFormat="1" ht="13.5">
      <c r="B197" s="229"/>
      <c r="C197" s="230"/>
      <c r="D197" s="215" t="s">
        <v>145</v>
      </c>
      <c r="E197" s="231" t="s">
        <v>21</v>
      </c>
      <c r="F197" s="232" t="s">
        <v>148</v>
      </c>
      <c r="G197" s="230"/>
      <c r="H197" s="233">
        <v>755.4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145</v>
      </c>
      <c r="AU197" s="239" t="s">
        <v>78</v>
      </c>
      <c r="AV197" s="13" t="s">
        <v>141</v>
      </c>
      <c r="AW197" s="13" t="s">
        <v>33</v>
      </c>
      <c r="AX197" s="13" t="s">
        <v>76</v>
      </c>
      <c r="AY197" s="239" t="s">
        <v>134</v>
      </c>
    </row>
    <row r="198" spans="2:65" s="1" customFormat="1" ht="25.5" customHeight="1">
      <c r="B198" s="41"/>
      <c r="C198" s="203" t="s">
        <v>292</v>
      </c>
      <c r="D198" s="203" t="s">
        <v>136</v>
      </c>
      <c r="E198" s="204" t="s">
        <v>293</v>
      </c>
      <c r="F198" s="205" t="s">
        <v>294</v>
      </c>
      <c r="G198" s="206" t="s">
        <v>139</v>
      </c>
      <c r="H198" s="207">
        <v>387.85</v>
      </c>
      <c r="I198" s="208"/>
      <c r="J198" s="209">
        <f>ROUND(I198*H198,2)</f>
        <v>0</v>
      </c>
      <c r="K198" s="205" t="s">
        <v>295</v>
      </c>
      <c r="L198" s="61"/>
      <c r="M198" s="210" t="s">
        <v>21</v>
      </c>
      <c r="N198" s="211" t="s">
        <v>40</v>
      </c>
      <c r="O198" s="42"/>
      <c r="P198" s="212">
        <f>O198*H198</f>
        <v>0</v>
      </c>
      <c r="Q198" s="212">
        <v>8.4250000000000005E-2</v>
      </c>
      <c r="R198" s="212">
        <f>Q198*H198</f>
        <v>32.676362500000003</v>
      </c>
      <c r="S198" s="212">
        <v>0</v>
      </c>
      <c r="T198" s="213">
        <f>S198*H198</f>
        <v>0</v>
      </c>
      <c r="AR198" s="24" t="s">
        <v>141</v>
      </c>
      <c r="AT198" s="24" t="s">
        <v>136</v>
      </c>
      <c r="AU198" s="24" t="s">
        <v>78</v>
      </c>
      <c r="AY198" s="24" t="s">
        <v>134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4" t="s">
        <v>76</v>
      </c>
      <c r="BK198" s="214">
        <f>ROUND(I198*H198,2)</f>
        <v>0</v>
      </c>
      <c r="BL198" s="24" t="s">
        <v>141</v>
      </c>
      <c r="BM198" s="24" t="s">
        <v>296</v>
      </c>
    </row>
    <row r="199" spans="2:65" s="1" customFormat="1" ht="40.5">
      <c r="B199" s="41"/>
      <c r="C199" s="63"/>
      <c r="D199" s="215" t="s">
        <v>143</v>
      </c>
      <c r="E199" s="63"/>
      <c r="F199" s="216" t="s">
        <v>297</v>
      </c>
      <c r="G199" s="63"/>
      <c r="H199" s="63"/>
      <c r="I199" s="172"/>
      <c r="J199" s="63"/>
      <c r="K199" s="63"/>
      <c r="L199" s="61"/>
      <c r="M199" s="217"/>
      <c r="N199" s="42"/>
      <c r="O199" s="42"/>
      <c r="P199" s="42"/>
      <c r="Q199" s="42"/>
      <c r="R199" s="42"/>
      <c r="S199" s="42"/>
      <c r="T199" s="78"/>
      <c r="AT199" s="24" t="s">
        <v>143</v>
      </c>
      <c r="AU199" s="24" t="s">
        <v>78</v>
      </c>
    </row>
    <row r="200" spans="2:65" s="14" customFormat="1" ht="13.5">
      <c r="B200" s="240"/>
      <c r="C200" s="241"/>
      <c r="D200" s="215" t="s">
        <v>145</v>
      </c>
      <c r="E200" s="242" t="s">
        <v>21</v>
      </c>
      <c r="F200" s="243" t="s">
        <v>298</v>
      </c>
      <c r="G200" s="241"/>
      <c r="H200" s="242" t="s">
        <v>21</v>
      </c>
      <c r="I200" s="244"/>
      <c r="J200" s="241"/>
      <c r="K200" s="241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145</v>
      </c>
      <c r="AU200" s="249" t="s">
        <v>78</v>
      </c>
      <c r="AV200" s="14" t="s">
        <v>76</v>
      </c>
      <c r="AW200" s="14" t="s">
        <v>33</v>
      </c>
      <c r="AX200" s="14" t="s">
        <v>69</v>
      </c>
      <c r="AY200" s="249" t="s">
        <v>134</v>
      </c>
    </row>
    <row r="201" spans="2:65" s="12" customFormat="1" ht="13.5">
      <c r="B201" s="218"/>
      <c r="C201" s="219"/>
      <c r="D201" s="215" t="s">
        <v>145</v>
      </c>
      <c r="E201" s="220" t="s">
        <v>21</v>
      </c>
      <c r="F201" s="221" t="s">
        <v>299</v>
      </c>
      <c r="G201" s="219"/>
      <c r="H201" s="222">
        <v>366.03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145</v>
      </c>
      <c r="AU201" s="228" t="s">
        <v>78</v>
      </c>
      <c r="AV201" s="12" t="s">
        <v>78</v>
      </c>
      <c r="AW201" s="12" t="s">
        <v>33</v>
      </c>
      <c r="AX201" s="12" t="s">
        <v>69</v>
      </c>
      <c r="AY201" s="228" t="s">
        <v>134</v>
      </c>
    </row>
    <row r="202" spans="2:65" s="12" customFormat="1" ht="13.5">
      <c r="B202" s="218"/>
      <c r="C202" s="219"/>
      <c r="D202" s="215" t="s">
        <v>145</v>
      </c>
      <c r="E202" s="220" t="s">
        <v>21</v>
      </c>
      <c r="F202" s="221" t="s">
        <v>300</v>
      </c>
      <c r="G202" s="219"/>
      <c r="H202" s="222">
        <v>21.82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145</v>
      </c>
      <c r="AU202" s="228" t="s">
        <v>78</v>
      </c>
      <c r="AV202" s="12" t="s">
        <v>78</v>
      </c>
      <c r="AW202" s="12" t="s">
        <v>33</v>
      </c>
      <c r="AX202" s="12" t="s">
        <v>69</v>
      </c>
      <c r="AY202" s="228" t="s">
        <v>134</v>
      </c>
    </row>
    <row r="203" spans="2:65" s="13" customFormat="1" ht="13.5">
      <c r="B203" s="229"/>
      <c r="C203" s="230"/>
      <c r="D203" s="215" t="s">
        <v>145</v>
      </c>
      <c r="E203" s="231" t="s">
        <v>21</v>
      </c>
      <c r="F203" s="232" t="s">
        <v>148</v>
      </c>
      <c r="G203" s="230"/>
      <c r="H203" s="233">
        <v>387.85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145</v>
      </c>
      <c r="AU203" s="239" t="s">
        <v>78</v>
      </c>
      <c r="AV203" s="13" t="s">
        <v>141</v>
      </c>
      <c r="AW203" s="13" t="s">
        <v>33</v>
      </c>
      <c r="AX203" s="13" t="s">
        <v>76</v>
      </c>
      <c r="AY203" s="239" t="s">
        <v>134</v>
      </c>
    </row>
    <row r="204" spans="2:65" s="1" customFormat="1" ht="16.5" customHeight="1">
      <c r="B204" s="41"/>
      <c r="C204" s="250" t="s">
        <v>301</v>
      </c>
      <c r="D204" s="250" t="s">
        <v>225</v>
      </c>
      <c r="E204" s="251" t="s">
        <v>302</v>
      </c>
      <c r="F204" s="252" t="s">
        <v>303</v>
      </c>
      <c r="G204" s="253" t="s">
        <v>139</v>
      </c>
      <c r="H204" s="254">
        <v>366.03</v>
      </c>
      <c r="I204" s="255"/>
      <c r="J204" s="256">
        <f>ROUND(I204*H204,2)</f>
        <v>0</v>
      </c>
      <c r="K204" s="252" t="s">
        <v>295</v>
      </c>
      <c r="L204" s="257"/>
      <c r="M204" s="258" t="s">
        <v>21</v>
      </c>
      <c r="N204" s="259" t="s">
        <v>40</v>
      </c>
      <c r="O204" s="42"/>
      <c r="P204" s="212">
        <f>O204*H204</f>
        <v>0</v>
      </c>
      <c r="Q204" s="212">
        <v>0.13</v>
      </c>
      <c r="R204" s="212">
        <f>Q204*H204</f>
        <v>47.5839</v>
      </c>
      <c r="S204" s="212">
        <v>0</v>
      </c>
      <c r="T204" s="213">
        <f>S204*H204</f>
        <v>0</v>
      </c>
      <c r="AR204" s="24" t="s">
        <v>185</v>
      </c>
      <c r="AT204" s="24" t="s">
        <v>225</v>
      </c>
      <c r="AU204" s="24" t="s">
        <v>78</v>
      </c>
      <c r="AY204" s="24" t="s">
        <v>134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24" t="s">
        <v>76</v>
      </c>
      <c r="BK204" s="214">
        <f>ROUND(I204*H204,2)</f>
        <v>0</v>
      </c>
      <c r="BL204" s="24" t="s">
        <v>141</v>
      </c>
      <c r="BM204" s="24" t="s">
        <v>304</v>
      </c>
    </row>
    <row r="205" spans="2:65" s="1" customFormat="1" ht="27">
      <c r="B205" s="41"/>
      <c r="C205" s="63"/>
      <c r="D205" s="215" t="s">
        <v>143</v>
      </c>
      <c r="E205" s="63"/>
      <c r="F205" s="216" t="s">
        <v>305</v>
      </c>
      <c r="G205" s="63"/>
      <c r="H205" s="63"/>
      <c r="I205" s="172"/>
      <c r="J205" s="63"/>
      <c r="K205" s="63"/>
      <c r="L205" s="61"/>
      <c r="M205" s="217"/>
      <c r="N205" s="42"/>
      <c r="O205" s="42"/>
      <c r="P205" s="42"/>
      <c r="Q205" s="42"/>
      <c r="R205" s="42"/>
      <c r="S205" s="42"/>
      <c r="T205" s="78"/>
      <c r="AT205" s="24" t="s">
        <v>143</v>
      </c>
      <c r="AU205" s="24" t="s">
        <v>78</v>
      </c>
    </row>
    <row r="206" spans="2:65" s="1" customFormat="1" ht="27">
      <c r="B206" s="41"/>
      <c r="C206" s="63"/>
      <c r="D206" s="215" t="s">
        <v>306</v>
      </c>
      <c r="E206" s="63"/>
      <c r="F206" s="260" t="s">
        <v>307</v>
      </c>
      <c r="G206" s="63"/>
      <c r="H206" s="63"/>
      <c r="I206" s="172"/>
      <c r="J206" s="63"/>
      <c r="K206" s="63"/>
      <c r="L206" s="61"/>
      <c r="M206" s="217"/>
      <c r="N206" s="42"/>
      <c r="O206" s="42"/>
      <c r="P206" s="42"/>
      <c r="Q206" s="42"/>
      <c r="R206" s="42"/>
      <c r="S206" s="42"/>
      <c r="T206" s="78"/>
      <c r="AT206" s="24" t="s">
        <v>306</v>
      </c>
      <c r="AU206" s="24" t="s">
        <v>78</v>
      </c>
    </row>
    <row r="207" spans="2:65" s="12" customFormat="1" ht="13.5">
      <c r="B207" s="218"/>
      <c r="C207" s="219"/>
      <c r="D207" s="215" t="s">
        <v>145</v>
      </c>
      <c r="E207" s="220" t="s">
        <v>21</v>
      </c>
      <c r="F207" s="221" t="s">
        <v>308</v>
      </c>
      <c r="G207" s="219"/>
      <c r="H207" s="222">
        <v>366.03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145</v>
      </c>
      <c r="AU207" s="228" t="s">
        <v>78</v>
      </c>
      <c r="AV207" s="12" t="s">
        <v>78</v>
      </c>
      <c r="AW207" s="12" t="s">
        <v>33</v>
      </c>
      <c r="AX207" s="12" t="s">
        <v>69</v>
      </c>
      <c r="AY207" s="228" t="s">
        <v>134</v>
      </c>
    </row>
    <row r="208" spans="2:65" s="13" customFormat="1" ht="13.5">
      <c r="B208" s="229"/>
      <c r="C208" s="230"/>
      <c r="D208" s="215" t="s">
        <v>145</v>
      </c>
      <c r="E208" s="231" t="s">
        <v>21</v>
      </c>
      <c r="F208" s="232" t="s">
        <v>148</v>
      </c>
      <c r="G208" s="230"/>
      <c r="H208" s="233">
        <v>366.03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145</v>
      </c>
      <c r="AU208" s="239" t="s">
        <v>78</v>
      </c>
      <c r="AV208" s="13" t="s">
        <v>141</v>
      </c>
      <c r="AW208" s="13" t="s">
        <v>33</v>
      </c>
      <c r="AX208" s="13" t="s">
        <v>76</v>
      </c>
      <c r="AY208" s="239" t="s">
        <v>134</v>
      </c>
    </row>
    <row r="209" spans="2:65" s="1" customFormat="1" ht="16.5" customHeight="1">
      <c r="B209" s="41"/>
      <c r="C209" s="250" t="s">
        <v>309</v>
      </c>
      <c r="D209" s="250" t="s">
        <v>225</v>
      </c>
      <c r="E209" s="251" t="s">
        <v>310</v>
      </c>
      <c r="F209" s="252" t="s">
        <v>311</v>
      </c>
      <c r="G209" s="253" t="s">
        <v>139</v>
      </c>
      <c r="H209" s="254">
        <v>21.82</v>
      </c>
      <c r="I209" s="255"/>
      <c r="J209" s="256">
        <f>ROUND(I209*H209,2)</f>
        <v>0</v>
      </c>
      <c r="K209" s="252" t="s">
        <v>140</v>
      </c>
      <c r="L209" s="257"/>
      <c r="M209" s="258" t="s">
        <v>21</v>
      </c>
      <c r="N209" s="259" t="s">
        <v>40</v>
      </c>
      <c r="O209" s="42"/>
      <c r="P209" s="212">
        <f>O209*H209</f>
        <v>0</v>
      </c>
      <c r="Q209" s="212">
        <v>0.13</v>
      </c>
      <c r="R209" s="212">
        <f>Q209*H209</f>
        <v>2.8366000000000002</v>
      </c>
      <c r="S209" s="212">
        <v>0</v>
      </c>
      <c r="T209" s="213">
        <f>S209*H209</f>
        <v>0</v>
      </c>
      <c r="AR209" s="24" t="s">
        <v>185</v>
      </c>
      <c r="AT209" s="24" t="s">
        <v>225</v>
      </c>
      <c r="AU209" s="24" t="s">
        <v>78</v>
      </c>
      <c r="AY209" s="24" t="s">
        <v>134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4" t="s">
        <v>76</v>
      </c>
      <c r="BK209" s="214">
        <f>ROUND(I209*H209,2)</f>
        <v>0</v>
      </c>
      <c r="BL209" s="24" t="s">
        <v>141</v>
      </c>
      <c r="BM209" s="24" t="s">
        <v>312</v>
      </c>
    </row>
    <row r="210" spans="2:65" s="1" customFormat="1" ht="13.5">
      <c r="B210" s="41"/>
      <c r="C210" s="63"/>
      <c r="D210" s="215" t="s">
        <v>143</v>
      </c>
      <c r="E210" s="63"/>
      <c r="F210" s="216" t="s">
        <v>313</v>
      </c>
      <c r="G210" s="63"/>
      <c r="H210" s="63"/>
      <c r="I210" s="172"/>
      <c r="J210" s="63"/>
      <c r="K210" s="63"/>
      <c r="L210" s="61"/>
      <c r="M210" s="217"/>
      <c r="N210" s="42"/>
      <c r="O210" s="42"/>
      <c r="P210" s="42"/>
      <c r="Q210" s="42"/>
      <c r="R210" s="42"/>
      <c r="S210" s="42"/>
      <c r="T210" s="78"/>
      <c r="AT210" s="24" t="s">
        <v>143</v>
      </c>
      <c r="AU210" s="24" t="s">
        <v>78</v>
      </c>
    </row>
    <row r="211" spans="2:65" s="1" customFormat="1" ht="27">
      <c r="B211" s="41"/>
      <c r="C211" s="63"/>
      <c r="D211" s="215" t="s">
        <v>306</v>
      </c>
      <c r="E211" s="63"/>
      <c r="F211" s="260" t="s">
        <v>307</v>
      </c>
      <c r="G211" s="63"/>
      <c r="H211" s="63"/>
      <c r="I211" s="172"/>
      <c r="J211" s="63"/>
      <c r="K211" s="63"/>
      <c r="L211" s="61"/>
      <c r="M211" s="217"/>
      <c r="N211" s="42"/>
      <c r="O211" s="42"/>
      <c r="P211" s="42"/>
      <c r="Q211" s="42"/>
      <c r="R211" s="42"/>
      <c r="S211" s="42"/>
      <c r="T211" s="78"/>
      <c r="AT211" s="24" t="s">
        <v>306</v>
      </c>
      <c r="AU211" s="24" t="s">
        <v>78</v>
      </c>
    </row>
    <row r="212" spans="2:65" s="12" customFormat="1" ht="13.5">
      <c r="B212" s="218"/>
      <c r="C212" s="219"/>
      <c r="D212" s="215" t="s">
        <v>145</v>
      </c>
      <c r="E212" s="220" t="s">
        <v>21</v>
      </c>
      <c r="F212" s="221" t="s">
        <v>314</v>
      </c>
      <c r="G212" s="219"/>
      <c r="H212" s="222">
        <v>21.82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145</v>
      </c>
      <c r="AU212" s="228" t="s">
        <v>78</v>
      </c>
      <c r="AV212" s="12" t="s">
        <v>78</v>
      </c>
      <c r="AW212" s="12" t="s">
        <v>33</v>
      </c>
      <c r="AX212" s="12" t="s">
        <v>69</v>
      </c>
      <c r="AY212" s="228" t="s">
        <v>134</v>
      </c>
    </row>
    <row r="213" spans="2:65" s="13" customFormat="1" ht="13.5">
      <c r="B213" s="229"/>
      <c r="C213" s="230"/>
      <c r="D213" s="215" t="s">
        <v>145</v>
      </c>
      <c r="E213" s="231" t="s">
        <v>21</v>
      </c>
      <c r="F213" s="232" t="s">
        <v>148</v>
      </c>
      <c r="G213" s="230"/>
      <c r="H213" s="233">
        <v>21.82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145</v>
      </c>
      <c r="AU213" s="239" t="s">
        <v>78</v>
      </c>
      <c r="AV213" s="13" t="s">
        <v>141</v>
      </c>
      <c r="AW213" s="13" t="s">
        <v>33</v>
      </c>
      <c r="AX213" s="13" t="s">
        <v>76</v>
      </c>
      <c r="AY213" s="239" t="s">
        <v>134</v>
      </c>
    </row>
    <row r="214" spans="2:65" s="11" customFormat="1" ht="29.85" customHeight="1">
      <c r="B214" s="187"/>
      <c r="C214" s="188"/>
      <c r="D214" s="189" t="s">
        <v>68</v>
      </c>
      <c r="E214" s="201" t="s">
        <v>185</v>
      </c>
      <c r="F214" s="201" t="s">
        <v>315</v>
      </c>
      <c r="G214" s="188"/>
      <c r="H214" s="188"/>
      <c r="I214" s="191"/>
      <c r="J214" s="202">
        <f>BK214</f>
        <v>0</v>
      </c>
      <c r="K214" s="188"/>
      <c r="L214" s="193"/>
      <c r="M214" s="194"/>
      <c r="N214" s="195"/>
      <c r="O214" s="195"/>
      <c r="P214" s="196">
        <f>SUM(P215:P226)</f>
        <v>0</v>
      </c>
      <c r="Q214" s="195"/>
      <c r="R214" s="196">
        <f>SUM(R215:R226)</f>
        <v>0.81590000000000018</v>
      </c>
      <c r="S214" s="195"/>
      <c r="T214" s="197">
        <f>SUM(T215:T226)</f>
        <v>0</v>
      </c>
      <c r="AR214" s="198" t="s">
        <v>76</v>
      </c>
      <c r="AT214" s="199" t="s">
        <v>68</v>
      </c>
      <c r="AU214" s="199" t="s">
        <v>76</v>
      </c>
      <c r="AY214" s="198" t="s">
        <v>134</v>
      </c>
      <c r="BK214" s="200">
        <f>SUM(BK215:BK226)</f>
        <v>0</v>
      </c>
    </row>
    <row r="215" spans="2:65" s="1" customFormat="1" ht="16.5" customHeight="1">
      <c r="B215" s="41"/>
      <c r="C215" s="203" t="s">
        <v>316</v>
      </c>
      <c r="D215" s="203" t="s">
        <v>136</v>
      </c>
      <c r="E215" s="204" t="s">
        <v>317</v>
      </c>
      <c r="F215" s="205" t="s">
        <v>318</v>
      </c>
      <c r="G215" s="206" t="s">
        <v>240</v>
      </c>
      <c r="H215" s="207">
        <v>1</v>
      </c>
      <c r="I215" s="208"/>
      <c r="J215" s="209">
        <f>ROUND(I215*H215,2)</f>
        <v>0</v>
      </c>
      <c r="K215" s="205" t="s">
        <v>140</v>
      </c>
      <c r="L215" s="61"/>
      <c r="M215" s="210" t="s">
        <v>21</v>
      </c>
      <c r="N215" s="211" t="s">
        <v>40</v>
      </c>
      <c r="O215" s="42"/>
      <c r="P215" s="212">
        <f>O215*H215</f>
        <v>0</v>
      </c>
      <c r="Q215" s="212">
        <v>0.34089999999999998</v>
      </c>
      <c r="R215" s="212">
        <f>Q215*H215</f>
        <v>0.34089999999999998</v>
      </c>
      <c r="S215" s="212">
        <v>0</v>
      </c>
      <c r="T215" s="213">
        <f>S215*H215</f>
        <v>0</v>
      </c>
      <c r="AR215" s="24" t="s">
        <v>141</v>
      </c>
      <c r="AT215" s="24" t="s">
        <v>136</v>
      </c>
      <c r="AU215" s="24" t="s">
        <v>78</v>
      </c>
      <c r="AY215" s="24" t="s">
        <v>134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24" t="s">
        <v>76</v>
      </c>
      <c r="BK215" s="214">
        <f>ROUND(I215*H215,2)</f>
        <v>0</v>
      </c>
      <c r="BL215" s="24" t="s">
        <v>141</v>
      </c>
      <c r="BM215" s="24" t="s">
        <v>319</v>
      </c>
    </row>
    <row r="216" spans="2:65" s="1" customFormat="1" ht="13.5">
      <c r="B216" s="41"/>
      <c r="C216" s="63"/>
      <c r="D216" s="215" t="s">
        <v>143</v>
      </c>
      <c r="E216" s="63"/>
      <c r="F216" s="216" t="s">
        <v>318</v>
      </c>
      <c r="G216" s="63"/>
      <c r="H216" s="63"/>
      <c r="I216" s="172"/>
      <c r="J216" s="63"/>
      <c r="K216" s="63"/>
      <c r="L216" s="61"/>
      <c r="M216" s="217"/>
      <c r="N216" s="42"/>
      <c r="O216" s="42"/>
      <c r="P216" s="42"/>
      <c r="Q216" s="42"/>
      <c r="R216" s="42"/>
      <c r="S216" s="42"/>
      <c r="T216" s="78"/>
      <c r="AT216" s="24" t="s">
        <v>143</v>
      </c>
      <c r="AU216" s="24" t="s">
        <v>78</v>
      </c>
    </row>
    <row r="217" spans="2:65" s="1" customFormat="1" ht="16.5" customHeight="1">
      <c r="B217" s="41"/>
      <c r="C217" s="250" t="s">
        <v>320</v>
      </c>
      <c r="D217" s="250" t="s">
        <v>225</v>
      </c>
      <c r="E217" s="251" t="s">
        <v>321</v>
      </c>
      <c r="F217" s="252" t="s">
        <v>322</v>
      </c>
      <c r="G217" s="253" t="s">
        <v>240</v>
      </c>
      <c r="H217" s="254">
        <v>1</v>
      </c>
      <c r="I217" s="255"/>
      <c r="J217" s="256">
        <f>ROUND(I217*H217,2)</f>
        <v>0</v>
      </c>
      <c r="K217" s="252" t="s">
        <v>140</v>
      </c>
      <c r="L217" s="257"/>
      <c r="M217" s="258" t="s">
        <v>21</v>
      </c>
      <c r="N217" s="259" t="s">
        <v>40</v>
      </c>
      <c r="O217" s="42"/>
      <c r="P217" s="212">
        <f>O217*H217</f>
        <v>0</v>
      </c>
      <c r="Q217" s="212">
        <v>0.17499999999999999</v>
      </c>
      <c r="R217" s="212">
        <f>Q217*H217</f>
        <v>0.17499999999999999</v>
      </c>
      <c r="S217" s="212">
        <v>0</v>
      </c>
      <c r="T217" s="213">
        <f>S217*H217</f>
        <v>0</v>
      </c>
      <c r="AR217" s="24" t="s">
        <v>185</v>
      </c>
      <c r="AT217" s="24" t="s">
        <v>225</v>
      </c>
      <c r="AU217" s="24" t="s">
        <v>78</v>
      </c>
      <c r="AY217" s="24" t="s">
        <v>134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4" t="s">
        <v>76</v>
      </c>
      <c r="BK217" s="214">
        <f>ROUND(I217*H217,2)</f>
        <v>0</v>
      </c>
      <c r="BL217" s="24" t="s">
        <v>141</v>
      </c>
      <c r="BM217" s="24" t="s">
        <v>323</v>
      </c>
    </row>
    <row r="218" spans="2:65" s="1" customFormat="1" ht="27">
      <c r="B218" s="41"/>
      <c r="C218" s="63"/>
      <c r="D218" s="215" t="s">
        <v>143</v>
      </c>
      <c r="E218" s="63"/>
      <c r="F218" s="216" t="s">
        <v>324</v>
      </c>
      <c r="G218" s="63"/>
      <c r="H218" s="63"/>
      <c r="I218" s="172"/>
      <c r="J218" s="63"/>
      <c r="K218" s="63"/>
      <c r="L218" s="61"/>
      <c r="M218" s="217"/>
      <c r="N218" s="42"/>
      <c r="O218" s="42"/>
      <c r="P218" s="42"/>
      <c r="Q218" s="42"/>
      <c r="R218" s="42"/>
      <c r="S218" s="42"/>
      <c r="T218" s="78"/>
      <c r="AT218" s="24" t="s">
        <v>143</v>
      </c>
      <c r="AU218" s="24" t="s">
        <v>78</v>
      </c>
    </row>
    <row r="219" spans="2:65" s="1" customFormat="1" ht="16.5" customHeight="1">
      <c r="B219" s="41"/>
      <c r="C219" s="250" t="s">
        <v>325</v>
      </c>
      <c r="D219" s="250" t="s">
        <v>225</v>
      </c>
      <c r="E219" s="251" t="s">
        <v>326</v>
      </c>
      <c r="F219" s="252" t="s">
        <v>327</v>
      </c>
      <c r="G219" s="253" t="s">
        <v>240</v>
      </c>
      <c r="H219" s="254">
        <v>1</v>
      </c>
      <c r="I219" s="255"/>
      <c r="J219" s="256">
        <f>ROUND(I219*H219,2)</f>
        <v>0</v>
      </c>
      <c r="K219" s="252" t="s">
        <v>140</v>
      </c>
      <c r="L219" s="257"/>
      <c r="M219" s="258" t="s">
        <v>21</v>
      </c>
      <c r="N219" s="259" t="s">
        <v>40</v>
      </c>
      <c r="O219" s="42"/>
      <c r="P219" s="212">
        <f>O219*H219</f>
        <v>0</v>
      </c>
      <c r="Q219" s="212">
        <v>0.17</v>
      </c>
      <c r="R219" s="212">
        <f>Q219*H219</f>
        <v>0.17</v>
      </c>
      <c r="S219" s="212">
        <v>0</v>
      </c>
      <c r="T219" s="213">
        <f>S219*H219</f>
        <v>0</v>
      </c>
      <c r="AR219" s="24" t="s">
        <v>185</v>
      </c>
      <c r="AT219" s="24" t="s">
        <v>225</v>
      </c>
      <c r="AU219" s="24" t="s">
        <v>78</v>
      </c>
      <c r="AY219" s="24" t="s">
        <v>134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24" t="s">
        <v>76</v>
      </c>
      <c r="BK219" s="214">
        <f>ROUND(I219*H219,2)</f>
        <v>0</v>
      </c>
      <c r="BL219" s="24" t="s">
        <v>141</v>
      </c>
      <c r="BM219" s="24" t="s">
        <v>328</v>
      </c>
    </row>
    <row r="220" spans="2:65" s="1" customFormat="1" ht="27">
      <c r="B220" s="41"/>
      <c r="C220" s="63"/>
      <c r="D220" s="215" t="s">
        <v>143</v>
      </c>
      <c r="E220" s="63"/>
      <c r="F220" s="216" t="s">
        <v>329</v>
      </c>
      <c r="G220" s="63"/>
      <c r="H220" s="63"/>
      <c r="I220" s="172"/>
      <c r="J220" s="63"/>
      <c r="K220" s="63"/>
      <c r="L220" s="61"/>
      <c r="M220" s="217"/>
      <c r="N220" s="42"/>
      <c r="O220" s="42"/>
      <c r="P220" s="42"/>
      <c r="Q220" s="42"/>
      <c r="R220" s="42"/>
      <c r="S220" s="42"/>
      <c r="T220" s="78"/>
      <c r="AT220" s="24" t="s">
        <v>143</v>
      </c>
      <c r="AU220" s="24" t="s">
        <v>78</v>
      </c>
    </row>
    <row r="221" spans="2:65" s="1" customFormat="1" ht="16.5" customHeight="1">
      <c r="B221" s="41"/>
      <c r="C221" s="250" t="s">
        <v>330</v>
      </c>
      <c r="D221" s="250" t="s">
        <v>225</v>
      </c>
      <c r="E221" s="251" t="s">
        <v>331</v>
      </c>
      <c r="F221" s="252" t="s">
        <v>332</v>
      </c>
      <c r="G221" s="253" t="s">
        <v>240</v>
      </c>
      <c r="H221" s="254">
        <v>1</v>
      </c>
      <c r="I221" s="255"/>
      <c r="J221" s="256">
        <f>ROUND(I221*H221,2)</f>
        <v>0</v>
      </c>
      <c r="K221" s="252" t="s">
        <v>140</v>
      </c>
      <c r="L221" s="257"/>
      <c r="M221" s="258" t="s">
        <v>21</v>
      </c>
      <c r="N221" s="259" t="s">
        <v>40</v>
      </c>
      <c r="O221" s="42"/>
      <c r="P221" s="212">
        <f>O221*H221</f>
        <v>0</v>
      </c>
      <c r="Q221" s="212">
        <v>4.2999999999999997E-2</v>
      </c>
      <c r="R221" s="212">
        <f>Q221*H221</f>
        <v>4.2999999999999997E-2</v>
      </c>
      <c r="S221" s="212">
        <v>0</v>
      </c>
      <c r="T221" s="213">
        <f>S221*H221</f>
        <v>0</v>
      </c>
      <c r="AR221" s="24" t="s">
        <v>185</v>
      </c>
      <c r="AT221" s="24" t="s">
        <v>225</v>
      </c>
      <c r="AU221" s="24" t="s">
        <v>78</v>
      </c>
      <c r="AY221" s="24" t="s">
        <v>134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4" t="s">
        <v>76</v>
      </c>
      <c r="BK221" s="214">
        <f>ROUND(I221*H221,2)</f>
        <v>0</v>
      </c>
      <c r="BL221" s="24" t="s">
        <v>141</v>
      </c>
      <c r="BM221" s="24" t="s">
        <v>333</v>
      </c>
    </row>
    <row r="222" spans="2:65" s="1" customFormat="1" ht="27">
      <c r="B222" s="41"/>
      <c r="C222" s="63"/>
      <c r="D222" s="215" t="s">
        <v>143</v>
      </c>
      <c r="E222" s="63"/>
      <c r="F222" s="216" t="s">
        <v>334</v>
      </c>
      <c r="G222" s="63"/>
      <c r="H222" s="63"/>
      <c r="I222" s="172"/>
      <c r="J222" s="63"/>
      <c r="K222" s="63"/>
      <c r="L222" s="61"/>
      <c r="M222" s="217"/>
      <c r="N222" s="42"/>
      <c r="O222" s="42"/>
      <c r="P222" s="42"/>
      <c r="Q222" s="42"/>
      <c r="R222" s="42"/>
      <c r="S222" s="42"/>
      <c r="T222" s="78"/>
      <c r="AT222" s="24" t="s">
        <v>143</v>
      </c>
      <c r="AU222" s="24" t="s">
        <v>78</v>
      </c>
    </row>
    <row r="223" spans="2:65" s="1" customFormat="1" ht="16.5" customHeight="1">
      <c r="B223" s="41"/>
      <c r="C223" s="250" t="s">
        <v>335</v>
      </c>
      <c r="D223" s="250" t="s">
        <v>225</v>
      </c>
      <c r="E223" s="251" t="s">
        <v>336</v>
      </c>
      <c r="F223" s="252" t="s">
        <v>337</v>
      </c>
      <c r="G223" s="253" t="s">
        <v>240</v>
      </c>
      <c r="H223" s="254">
        <v>1</v>
      </c>
      <c r="I223" s="255"/>
      <c r="J223" s="256">
        <f>ROUND(I223*H223,2)</f>
        <v>0</v>
      </c>
      <c r="K223" s="252" t="s">
        <v>140</v>
      </c>
      <c r="L223" s="257"/>
      <c r="M223" s="258" t="s">
        <v>21</v>
      </c>
      <c r="N223" s="259" t="s">
        <v>40</v>
      </c>
      <c r="O223" s="42"/>
      <c r="P223" s="212">
        <f>O223*H223</f>
        <v>0</v>
      </c>
      <c r="Q223" s="212">
        <v>0.06</v>
      </c>
      <c r="R223" s="212">
        <f>Q223*H223</f>
        <v>0.06</v>
      </c>
      <c r="S223" s="212">
        <v>0</v>
      </c>
      <c r="T223" s="213">
        <f>S223*H223</f>
        <v>0</v>
      </c>
      <c r="AR223" s="24" t="s">
        <v>185</v>
      </c>
      <c r="AT223" s="24" t="s">
        <v>225</v>
      </c>
      <c r="AU223" s="24" t="s">
        <v>78</v>
      </c>
      <c r="AY223" s="24" t="s">
        <v>134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4" t="s">
        <v>76</v>
      </c>
      <c r="BK223" s="214">
        <f>ROUND(I223*H223,2)</f>
        <v>0</v>
      </c>
      <c r="BL223" s="24" t="s">
        <v>141</v>
      </c>
      <c r="BM223" s="24" t="s">
        <v>338</v>
      </c>
    </row>
    <row r="224" spans="2:65" s="1" customFormat="1" ht="13.5">
      <c r="B224" s="41"/>
      <c r="C224" s="63"/>
      <c r="D224" s="215" t="s">
        <v>143</v>
      </c>
      <c r="E224" s="63"/>
      <c r="F224" s="216" t="s">
        <v>339</v>
      </c>
      <c r="G224" s="63"/>
      <c r="H224" s="63"/>
      <c r="I224" s="172"/>
      <c r="J224" s="63"/>
      <c r="K224" s="63"/>
      <c r="L224" s="61"/>
      <c r="M224" s="217"/>
      <c r="N224" s="42"/>
      <c r="O224" s="42"/>
      <c r="P224" s="42"/>
      <c r="Q224" s="42"/>
      <c r="R224" s="42"/>
      <c r="S224" s="42"/>
      <c r="T224" s="78"/>
      <c r="AT224" s="24" t="s">
        <v>143</v>
      </c>
      <c r="AU224" s="24" t="s">
        <v>78</v>
      </c>
    </row>
    <row r="225" spans="2:65" s="1" customFormat="1" ht="25.5" customHeight="1">
      <c r="B225" s="41"/>
      <c r="C225" s="250" t="s">
        <v>340</v>
      </c>
      <c r="D225" s="250" t="s">
        <v>225</v>
      </c>
      <c r="E225" s="251" t="s">
        <v>341</v>
      </c>
      <c r="F225" s="252" t="s">
        <v>342</v>
      </c>
      <c r="G225" s="253" t="s">
        <v>240</v>
      </c>
      <c r="H225" s="254">
        <v>1</v>
      </c>
      <c r="I225" s="255"/>
      <c r="J225" s="256">
        <f>ROUND(I225*H225,2)</f>
        <v>0</v>
      </c>
      <c r="K225" s="252" t="s">
        <v>140</v>
      </c>
      <c r="L225" s="257"/>
      <c r="M225" s="258" t="s">
        <v>21</v>
      </c>
      <c r="N225" s="259" t="s">
        <v>40</v>
      </c>
      <c r="O225" s="42"/>
      <c r="P225" s="212">
        <f>O225*H225</f>
        <v>0</v>
      </c>
      <c r="Q225" s="212">
        <v>2.7E-2</v>
      </c>
      <c r="R225" s="212">
        <f>Q225*H225</f>
        <v>2.7E-2</v>
      </c>
      <c r="S225" s="212">
        <v>0</v>
      </c>
      <c r="T225" s="213">
        <f>S225*H225</f>
        <v>0</v>
      </c>
      <c r="AR225" s="24" t="s">
        <v>185</v>
      </c>
      <c r="AT225" s="24" t="s">
        <v>225</v>
      </c>
      <c r="AU225" s="24" t="s">
        <v>78</v>
      </c>
      <c r="AY225" s="24" t="s">
        <v>134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4" t="s">
        <v>76</v>
      </c>
      <c r="BK225" s="214">
        <f>ROUND(I225*H225,2)</f>
        <v>0</v>
      </c>
      <c r="BL225" s="24" t="s">
        <v>141</v>
      </c>
      <c r="BM225" s="24" t="s">
        <v>343</v>
      </c>
    </row>
    <row r="226" spans="2:65" s="1" customFormat="1" ht="13.5">
      <c r="B226" s="41"/>
      <c r="C226" s="63"/>
      <c r="D226" s="215" t="s">
        <v>143</v>
      </c>
      <c r="E226" s="63"/>
      <c r="F226" s="216" t="s">
        <v>344</v>
      </c>
      <c r="G226" s="63"/>
      <c r="H226" s="63"/>
      <c r="I226" s="172"/>
      <c r="J226" s="63"/>
      <c r="K226" s="63"/>
      <c r="L226" s="61"/>
      <c r="M226" s="217"/>
      <c r="N226" s="42"/>
      <c r="O226" s="42"/>
      <c r="P226" s="42"/>
      <c r="Q226" s="42"/>
      <c r="R226" s="42"/>
      <c r="S226" s="42"/>
      <c r="T226" s="78"/>
      <c r="AT226" s="24" t="s">
        <v>143</v>
      </c>
      <c r="AU226" s="24" t="s">
        <v>78</v>
      </c>
    </row>
    <row r="227" spans="2:65" s="11" customFormat="1" ht="29.85" customHeight="1">
      <c r="B227" s="187"/>
      <c r="C227" s="188"/>
      <c r="D227" s="189" t="s">
        <v>68</v>
      </c>
      <c r="E227" s="201" t="s">
        <v>198</v>
      </c>
      <c r="F227" s="201" t="s">
        <v>345</v>
      </c>
      <c r="G227" s="188"/>
      <c r="H227" s="188"/>
      <c r="I227" s="191"/>
      <c r="J227" s="202">
        <f>BK227</f>
        <v>0</v>
      </c>
      <c r="K227" s="188"/>
      <c r="L227" s="193"/>
      <c r="M227" s="194"/>
      <c r="N227" s="195"/>
      <c r="O227" s="195"/>
      <c r="P227" s="196">
        <f>SUM(P228:P281)</f>
        <v>0</v>
      </c>
      <c r="Q227" s="195"/>
      <c r="R227" s="196">
        <f>SUM(R228:R281)</f>
        <v>108.05101800000001</v>
      </c>
      <c r="S227" s="195"/>
      <c r="T227" s="197">
        <f>SUM(T228:T281)</f>
        <v>0</v>
      </c>
      <c r="AR227" s="198" t="s">
        <v>76</v>
      </c>
      <c r="AT227" s="199" t="s">
        <v>68</v>
      </c>
      <c r="AU227" s="199" t="s">
        <v>76</v>
      </c>
      <c r="AY227" s="198" t="s">
        <v>134</v>
      </c>
      <c r="BK227" s="200">
        <f>SUM(BK228:BK281)</f>
        <v>0</v>
      </c>
    </row>
    <row r="228" spans="2:65" s="1" customFormat="1" ht="25.5" customHeight="1">
      <c r="B228" s="41"/>
      <c r="C228" s="203" t="s">
        <v>346</v>
      </c>
      <c r="D228" s="203" t="s">
        <v>136</v>
      </c>
      <c r="E228" s="204" t="s">
        <v>347</v>
      </c>
      <c r="F228" s="205" t="s">
        <v>348</v>
      </c>
      <c r="G228" s="206" t="s">
        <v>240</v>
      </c>
      <c r="H228" s="207">
        <v>9</v>
      </c>
      <c r="I228" s="208"/>
      <c r="J228" s="209">
        <f>ROUND(I228*H228,2)</f>
        <v>0</v>
      </c>
      <c r="K228" s="205" t="s">
        <v>140</v>
      </c>
      <c r="L228" s="61"/>
      <c r="M228" s="210" t="s">
        <v>21</v>
      </c>
      <c r="N228" s="211" t="s">
        <v>40</v>
      </c>
      <c r="O228" s="42"/>
      <c r="P228" s="212">
        <f>O228*H228</f>
        <v>0</v>
      </c>
      <c r="Q228" s="212">
        <v>6.9999999999999999E-4</v>
      </c>
      <c r="R228" s="212">
        <f>Q228*H228</f>
        <v>6.3E-3</v>
      </c>
      <c r="S228" s="212">
        <v>0</v>
      </c>
      <c r="T228" s="213">
        <f>S228*H228</f>
        <v>0</v>
      </c>
      <c r="AR228" s="24" t="s">
        <v>141</v>
      </c>
      <c r="AT228" s="24" t="s">
        <v>136</v>
      </c>
      <c r="AU228" s="24" t="s">
        <v>78</v>
      </c>
      <c r="AY228" s="24" t="s">
        <v>134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4" t="s">
        <v>76</v>
      </c>
      <c r="BK228" s="214">
        <f>ROUND(I228*H228,2)</f>
        <v>0</v>
      </c>
      <c r="BL228" s="24" t="s">
        <v>141</v>
      </c>
      <c r="BM228" s="24" t="s">
        <v>349</v>
      </c>
    </row>
    <row r="229" spans="2:65" s="1" customFormat="1" ht="13.5">
      <c r="B229" s="41"/>
      <c r="C229" s="63"/>
      <c r="D229" s="215" t="s">
        <v>143</v>
      </c>
      <c r="E229" s="63"/>
      <c r="F229" s="216" t="s">
        <v>350</v>
      </c>
      <c r="G229" s="63"/>
      <c r="H229" s="63"/>
      <c r="I229" s="172"/>
      <c r="J229" s="63"/>
      <c r="K229" s="63"/>
      <c r="L229" s="61"/>
      <c r="M229" s="217"/>
      <c r="N229" s="42"/>
      <c r="O229" s="42"/>
      <c r="P229" s="42"/>
      <c r="Q229" s="42"/>
      <c r="R229" s="42"/>
      <c r="S229" s="42"/>
      <c r="T229" s="78"/>
      <c r="AT229" s="24" t="s">
        <v>143</v>
      </c>
      <c r="AU229" s="24" t="s">
        <v>78</v>
      </c>
    </row>
    <row r="230" spans="2:65" s="12" customFormat="1" ht="13.5">
      <c r="B230" s="218"/>
      <c r="C230" s="219"/>
      <c r="D230" s="215" t="s">
        <v>145</v>
      </c>
      <c r="E230" s="220" t="s">
        <v>21</v>
      </c>
      <c r="F230" s="221" t="s">
        <v>351</v>
      </c>
      <c r="G230" s="219"/>
      <c r="H230" s="222">
        <v>9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145</v>
      </c>
      <c r="AU230" s="228" t="s">
        <v>78</v>
      </c>
      <c r="AV230" s="12" t="s">
        <v>78</v>
      </c>
      <c r="AW230" s="12" t="s">
        <v>33</v>
      </c>
      <c r="AX230" s="12" t="s">
        <v>69</v>
      </c>
      <c r="AY230" s="228" t="s">
        <v>134</v>
      </c>
    </row>
    <row r="231" spans="2:65" s="13" customFormat="1" ht="13.5">
      <c r="B231" s="229"/>
      <c r="C231" s="230"/>
      <c r="D231" s="215" t="s">
        <v>145</v>
      </c>
      <c r="E231" s="231" t="s">
        <v>21</v>
      </c>
      <c r="F231" s="232" t="s">
        <v>148</v>
      </c>
      <c r="G231" s="230"/>
      <c r="H231" s="233">
        <v>9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145</v>
      </c>
      <c r="AU231" s="239" t="s">
        <v>78</v>
      </c>
      <c r="AV231" s="13" t="s">
        <v>141</v>
      </c>
      <c r="AW231" s="13" t="s">
        <v>33</v>
      </c>
      <c r="AX231" s="13" t="s">
        <v>76</v>
      </c>
      <c r="AY231" s="239" t="s">
        <v>134</v>
      </c>
    </row>
    <row r="232" spans="2:65" s="1" customFormat="1" ht="16.5" customHeight="1">
      <c r="B232" s="41"/>
      <c r="C232" s="250" t="s">
        <v>352</v>
      </c>
      <c r="D232" s="250" t="s">
        <v>225</v>
      </c>
      <c r="E232" s="251" t="s">
        <v>353</v>
      </c>
      <c r="F232" s="252" t="s">
        <v>354</v>
      </c>
      <c r="G232" s="253" t="s">
        <v>240</v>
      </c>
      <c r="H232" s="254">
        <v>9</v>
      </c>
      <c r="I232" s="255"/>
      <c r="J232" s="256">
        <f>ROUND(I232*H232,2)</f>
        <v>0</v>
      </c>
      <c r="K232" s="252" t="s">
        <v>140</v>
      </c>
      <c r="L232" s="257"/>
      <c r="M232" s="258" t="s">
        <v>21</v>
      </c>
      <c r="N232" s="259" t="s">
        <v>40</v>
      </c>
      <c r="O232" s="42"/>
      <c r="P232" s="212">
        <f>O232*H232</f>
        <v>0</v>
      </c>
      <c r="Q232" s="212">
        <v>2.5000000000000001E-3</v>
      </c>
      <c r="R232" s="212">
        <f>Q232*H232</f>
        <v>2.2499999999999999E-2</v>
      </c>
      <c r="S232" s="212">
        <v>0</v>
      </c>
      <c r="T232" s="213">
        <f>S232*H232</f>
        <v>0</v>
      </c>
      <c r="AR232" s="24" t="s">
        <v>185</v>
      </c>
      <c r="AT232" s="24" t="s">
        <v>225</v>
      </c>
      <c r="AU232" s="24" t="s">
        <v>78</v>
      </c>
      <c r="AY232" s="24" t="s">
        <v>134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4" t="s">
        <v>76</v>
      </c>
      <c r="BK232" s="214">
        <f>ROUND(I232*H232,2)</f>
        <v>0</v>
      </c>
      <c r="BL232" s="24" t="s">
        <v>141</v>
      </c>
      <c r="BM232" s="24" t="s">
        <v>355</v>
      </c>
    </row>
    <row r="233" spans="2:65" s="1" customFormat="1" ht="27">
      <c r="B233" s="41"/>
      <c r="C233" s="63"/>
      <c r="D233" s="215" t="s">
        <v>143</v>
      </c>
      <c r="E233" s="63"/>
      <c r="F233" s="216" t="s">
        <v>356</v>
      </c>
      <c r="G233" s="63"/>
      <c r="H233" s="63"/>
      <c r="I233" s="172"/>
      <c r="J233" s="63"/>
      <c r="K233" s="63"/>
      <c r="L233" s="61"/>
      <c r="M233" s="217"/>
      <c r="N233" s="42"/>
      <c r="O233" s="42"/>
      <c r="P233" s="42"/>
      <c r="Q233" s="42"/>
      <c r="R233" s="42"/>
      <c r="S233" s="42"/>
      <c r="T233" s="78"/>
      <c r="AT233" s="24" t="s">
        <v>143</v>
      </c>
      <c r="AU233" s="24" t="s">
        <v>78</v>
      </c>
    </row>
    <row r="234" spans="2:65" s="1" customFormat="1" ht="16.5" customHeight="1">
      <c r="B234" s="41"/>
      <c r="C234" s="203" t="s">
        <v>357</v>
      </c>
      <c r="D234" s="203" t="s">
        <v>136</v>
      </c>
      <c r="E234" s="204" t="s">
        <v>358</v>
      </c>
      <c r="F234" s="205" t="s">
        <v>359</v>
      </c>
      <c r="G234" s="206" t="s">
        <v>240</v>
      </c>
      <c r="H234" s="207">
        <v>9</v>
      </c>
      <c r="I234" s="208"/>
      <c r="J234" s="209">
        <f>ROUND(I234*H234,2)</f>
        <v>0</v>
      </c>
      <c r="K234" s="205" t="s">
        <v>140</v>
      </c>
      <c r="L234" s="61"/>
      <c r="M234" s="210" t="s">
        <v>21</v>
      </c>
      <c r="N234" s="211" t="s">
        <v>40</v>
      </c>
      <c r="O234" s="42"/>
      <c r="P234" s="212">
        <f>O234*H234</f>
        <v>0</v>
      </c>
      <c r="Q234" s="212">
        <v>0.10940999999999999</v>
      </c>
      <c r="R234" s="212">
        <f>Q234*H234</f>
        <v>0.98468999999999995</v>
      </c>
      <c r="S234" s="212">
        <v>0</v>
      </c>
      <c r="T234" s="213">
        <f>S234*H234</f>
        <v>0</v>
      </c>
      <c r="AR234" s="24" t="s">
        <v>141</v>
      </c>
      <c r="AT234" s="24" t="s">
        <v>136</v>
      </c>
      <c r="AU234" s="24" t="s">
        <v>78</v>
      </c>
      <c r="AY234" s="24" t="s">
        <v>134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4" t="s">
        <v>76</v>
      </c>
      <c r="BK234" s="214">
        <f>ROUND(I234*H234,2)</f>
        <v>0</v>
      </c>
      <c r="BL234" s="24" t="s">
        <v>141</v>
      </c>
      <c r="BM234" s="24" t="s">
        <v>360</v>
      </c>
    </row>
    <row r="235" spans="2:65" s="1" customFormat="1" ht="13.5">
      <c r="B235" s="41"/>
      <c r="C235" s="63"/>
      <c r="D235" s="215" t="s">
        <v>143</v>
      </c>
      <c r="E235" s="63"/>
      <c r="F235" s="216" t="s">
        <v>361</v>
      </c>
      <c r="G235" s="63"/>
      <c r="H235" s="63"/>
      <c r="I235" s="172"/>
      <c r="J235" s="63"/>
      <c r="K235" s="63"/>
      <c r="L235" s="61"/>
      <c r="M235" s="217"/>
      <c r="N235" s="42"/>
      <c r="O235" s="42"/>
      <c r="P235" s="42"/>
      <c r="Q235" s="42"/>
      <c r="R235" s="42"/>
      <c r="S235" s="42"/>
      <c r="T235" s="78"/>
      <c r="AT235" s="24" t="s">
        <v>143</v>
      </c>
      <c r="AU235" s="24" t="s">
        <v>78</v>
      </c>
    </row>
    <row r="236" spans="2:65" s="12" customFormat="1" ht="13.5">
      <c r="B236" s="218"/>
      <c r="C236" s="219"/>
      <c r="D236" s="215" t="s">
        <v>145</v>
      </c>
      <c r="E236" s="220" t="s">
        <v>21</v>
      </c>
      <c r="F236" s="221" t="s">
        <v>362</v>
      </c>
      <c r="G236" s="219"/>
      <c r="H236" s="222">
        <v>9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145</v>
      </c>
      <c r="AU236" s="228" t="s">
        <v>78</v>
      </c>
      <c r="AV236" s="12" t="s">
        <v>78</v>
      </c>
      <c r="AW236" s="12" t="s">
        <v>33</v>
      </c>
      <c r="AX236" s="12" t="s">
        <v>69</v>
      </c>
      <c r="AY236" s="228" t="s">
        <v>134</v>
      </c>
    </row>
    <row r="237" spans="2:65" s="13" customFormat="1" ht="13.5">
      <c r="B237" s="229"/>
      <c r="C237" s="230"/>
      <c r="D237" s="215" t="s">
        <v>145</v>
      </c>
      <c r="E237" s="231" t="s">
        <v>21</v>
      </c>
      <c r="F237" s="232" t="s">
        <v>148</v>
      </c>
      <c r="G237" s="230"/>
      <c r="H237" s="233">
        <v>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145</v>
      </c>
      <c r="AU237" s="239" t="s">
        <v>78</v>
      </c>
      <c r="AV237" s="13" t="s">
        <v>141</v>
      </c>
      <c r="AW237" s="13" t="s">
        <v>33</v>
      </c>
      <c r="AX237" s="13" t="s">
        <v>76</v>
      </c>
      <c r="AY237" s="239" t="s">
        <v>134</v>
      </c>
    </row>
    <row r="238" spans="2:65" s="1" customFormat="1" ht="16.5" customHeight="1">
      <c r="B238" s="41"/>
      <c r="C238" s="250" t="s">
        <v>363</v>
      </c>
      <c r="D238" s="250" t="s">
        <v>225</v>
      </c>
      <c r="E238" s="251" t="s">
        <v>364</v>
      </c>
      <c r="F238" s="252" t="s">
        <v>365</v>
      </c>
      <c r="G238" s="253" t="s">
        <v>240</v>
      </c>
      <c r="H238" s="254">
        <v>9</v>
      </c>
      <c r="I238" s="255"/>
      <c r="J238" s="256">
        <f>ROUND(I238*H238,2)</f>
        <v>0</v>
      </c>
      <c r="K238" s="252" t="s">
        <v>140</v>
      </c>
      <c r="L238" s="257"/>
      <c r="M238" s="258" t="s">
        <v>21</v>
      </c>
      <c r="N238" s="259" t="s">
        <v>40</v>
      </c>
      <c r="O238" s="42"/>
      <c r="P238" s="212">
        <f>O238*H238</f>
        <v>0</v>
      </c>
      <c r="Q238" s="212">
        <v>6.4999999999999997E-3</v>
      </c>
      <c r="R238" s="212">
        <f>Q238*H238</f>
        <v>5.8499999999999996E-2</v>
      </c>
      <c r="S238" s="212">
        <v>0</v>
      </c>
      <c r="T238" s="213">
        <f>S238*H238</f>
        <v>0</v>
      </c>
      <c r="AR238" s="24" t="s">
        <v>185</v>
      </c>
      <c r="AT238" s="24" t="s">
        <v>225</v>
      </c>
      <c r="AU238" s="24" t="s">
        <v>78</v>
      </c>
      <c r="AY238" s="24" t="s">
        <v>134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24" t="s">
        <v>76</v>
      </c>
      <c r="BK238" s="214">
        <f>ROUND(I238*H238,2)</f>
        <v>0</v>
      </c>
      <c r="BL238" s="24" t="s">
        <v>141</v>
      </c>
      <c r="BM238" s="24" t="s">
        <v>366</v>
      </c>
    </row>
    <row r="239" spans="2:65" s="1" customFormat="1" ht="27">
      <c r="B239" s="41"/>
      <c r="C239" s="63"/>
      <c r="D239" s="215" t="s">
        <v>143</v>
      </c>
      <c r="E239" s="63"/>
      <c r="F239" s="216" t="s">
        <v>367</v>
      </c>
      <c r="G239" s="63"/>
      <c r="H239" s="63"/>
      <c r="I239" s="172"/>
      <c r="J239" s="63"/>
      <c r="K239" s="63"/>
      <c r="L239" s="61"/>
      <c r="M239" s="217"/>
      <c r="N239" s="42"/>
      <c r="O239" s="42"/>
      <c r="P239" s="42"/>
      <c r="Q239" s="42"/>
      <c r="R239" s="42"/>
      <c r="S239" s="42"/>
      <c r="T239" s="78"/>
      <c r="AT239" s="24" t="s">
        <v>143</v>
      </c>
      <c r="AU239" s="24" t="s">
        <v>78</v>
      </c>
    </row>
    <row r="240" spans="2:65" s="1" customFormat="1" ht="25.5" customHeight="1">
      <c r="B240" s="41"/>
      <c r="C240" s="203" t="s">
        <v>368</v>
      </c>
      <c r="D240" s="203" t="s">
        <v>136</v>
      </c>
      <c r="E240" s="204" t="s">
        <v>369</v>
      </c>
      <c r="F240" s="205" t="s">
        <v>370</v>
      </c>
      <c r="G240" s="206" t="s">
        <v>139</v>
      </c>
      <c r="H240" s="207">
        <v>24</v>
      </c>
      <c r="I240" s="208"/>
      <c r="J240" s="209">
        <f>ROUND(I240*H240,2)</f>
        <v>0</v>
      </c>
      <c r="K240" s="205" t="s">
        <v>140</v>
      </c>
      <c r="L240" s="61"/>
      <c r="M240" s="210" t="s">
        <v>21</v>
      </c>
      <c r="N240" s="211" t="s">
        <v>40</v>
      </c>
      <c r="O240" s="42"/>
      <c r="P240" s="212">
        <f>O240*H240</f>
        <v>0</v>
      </c>
      <c r="Q240" s="212">
        <v>2.5999999999999999E-3</v>
      </c>
      <c r="R240" s="212">
        <f>Q240*H240</f>
        <v>6.2399999999999997E-2</v>
      </c>
      <c r="S240" s="212">
        <v>0</v>
      </c>
      <c r="T240" s="213">
        <f>S240*H240</f>
        <v>0</v>
      </c>
      <c r="AR240" s="24" t="s">
        <v>141</v>
      </c>
      <c r="AT240" s="24" t="s">
        <v>136</v>
      </c>
      <c r="AU240" s="24" t="s">
        <v>78</v>
      </c>
      <c r="AY240" s="24" t="s">
        <v>134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4" t="s">
        <v>76</v>
      </c>
      <c r="BK240" s="214">
        <f>ROUND(I240*H240,2)</f>
        <v>0</v>
      </c>
      <c r="BL240" s="24" t="s">
        <v>141</v>
      </c>
      <c r="BM240" s="24" t="s">
        <v>371</v>
      </c>
    </row>
    <row r="241" spans="2:65" s="1" customFormat="1" ht="27">
      <c r="B241" s="41"/>
      <c r="C241" s="63"/>
      <c r="D241" s="215" t="s">
        <v>143</v>
      </c>
      <c r="E241" s="63"/>
      <c r="F241" s="216" t="s">
        <v>372</v>
      </c>
      <c r="G241" s="63"/>
      <c r="H241" s="63"/>
      <c r="I241" s="172"/>
      <c r="J241" s="63"/>
      <c r="K241" s="63"/>
      <c r="L241" s="61"/>
      <c r="M241" s="217"/>
      <c r="N241" s="42"/>
      <c r="O241" s="42"/>
      <c r="P241" s="42"/>
      <c r="Q241" s="42"/>
      <c r="R241" s="42"/>
      <c r="S241" s="42"/>
      <c r="T241" s="78"/>
      <c r="AT241" s="24" t="s">
        <v>143</v>
      </c>
      <c r="AU241" s="24" t="s">
        <v>78</v>
      </c>
    </row>
    <row r="242" spans="2:65" s="12" customFormat="1" ht="13.5">
      <c r="B242" s="218"/>
      <c r="C242" s="219"/>
      <c r="D242" s="215" t="s">
        <v>145</v>
      </c>
      <c r="E242" s="220" t="s">
        <v>21</v>
      </c>
      <c r="F242" s="221" t="s">
        <v>373</v>
      </c>
      <c r="G242" s="219"/>
      <c r="H242" s="222">
        <v>24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145</v>
      </c>
      <c r="AU242" s="228" t="s">
        <v>78</v>
      </c>
      <c r="AV242" s="12" t="s">
        <v>78</v>
      </c>
      <c r="AW242" s="12" t="s">
        <v>33</v>
      </c>
      <c r="AX242" s="12" t="s">
        <v>69</v>
      </c>
      <c r="AY242" s="228" t="s">
        <v>134</v>
      </c>
    </row>
    <row r="243" spans="2:65" s="13" customFormat="1" ht="13.5">
      <c r="B243" s="229"/>
      <c r="C243" s="230"/>
      <c r="D243" s="215" t="s">
        <v>145</v>
      </c>
      <c r="E243" s="231" t="s">
        <v>21</v>
      </c>
      <c r="F243" s="232" t="s">
        <v>148</v>
      </c>
      <c r="G243" s="230"/>
      <c r="H243" s="233">
        <v>24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145</v>
      </c>
      <c r="AU243" s="239" t="s">
        <v>78</v>
      </c>
      <c r="AV243" s="13" t="s">
        <v>141</v>
      </c>
      <c r="AW243" s="13" t="s">
        <v>33</v>
      </c>
      <c r="AX243" s="13" t="s">
        <v>76</v>
      </c>
      <c r="AY243" s="239" t="s">
        <v>134</v>
      </c>
    </row>
    <row r="244" spans="2:65" s="1" customFormat="1" ht="25.5" customHeight="1">
      <c r="B244" s="41"/>
      <c r="C244" s="203" t="s">
        <v>374</v>
      </c>
      <c r="D244" s="203" t="s">
        <v>136</v>
      </c>
      <c r="E244" s="204" t="s">
        <v>375</v>
      </c>
      <c r="F244" s="205" t="s">
        <v>376</v>
      </c>
      <c r="G244" s="206" t="s">
        <v>168</v>
      </c>
      <c r="H244" s="207">
        <v>22.25</v>
      </c>
      <c r="I244" s="208"/>
      <c r="J244" s="209">
        <f>ROUND(I244*H244,2)</f>
        <v>0</v>
      </c>
      <c r="K244" s="205" t="s">
        <v>140</v>
      </c>
      <c r="L244" s="61"/>
      <c r="M244" s="210" t="s">
        <v>21</v>
      </c>
      <c r="N244" s="211" t="s">
        <v>40</v>
      </c>
      <c r="O244" s="42"/>
      <c r="P244" s="212">
        <f>O244*H244</f>
        <v>0</v>
      </c>
      <c r="Q244" s="212">
        <v>8.0879999999999994E-2</v>
      </c>
      <c r="R244" s="212">
        <f>Q244*H244</f>
        <v>1.79958</v>
      </c>
      <c r="S244" s="212">
        <v>0</v>
      </c>
      <c r="T244" s="213">
        <f>S244*H244</f>
        <v>0</v>
      </c>
      <c r="AR244" s="24" t="s">
        <v>141</v>
      </c>
      <c r="AT244" s="24" t="s">
        <v>136</v>
      </c>
      <c r="AU244" s="24" t="s">
        <v>78</v>
      </c>
      <c r="AY244" s="24" t="s">
        <v>134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4" t="s">
        <v>76</v>
      </c>
      <c r="BK244" s="214">
        <f>ROUND(I244*H244,2)</f>
        <v>0</v>
      </c>
      <c r="BL244" s="24" t="s">
        <v>141</v>
      </c>
      <c r="BM244" s="24" t="s">
        <v>377</v>
      </c>
    </row>
    <row r="245" spans="2:65" s="1" customFormat="1" ht="40.5">
      <c r="B245" s="41"/>
      <c r="C245" s="63"/>
      <c r="D245" s="215" t="s">
        <v>143</v>
      </c>
      <c r="E245" s="63"/>
      <c r="F245" s="216" t="s">
        <v>378</v>
      </c>
      <c r="G245" s="63"/>
      <c r="H245" s="63"/>
      <c r="I245" s="172"/>
      <c r="J245" s="63"/>
      <c r="K245" s="63"/>
      <c r="L245" s="61"/>
      <c r="M245" s="217"/>
      <c r="N245" s="42"/>
      <c r="O245" s="42"/>
      <c r="P245" s="42"/>
      <c r="Q245" s="42"/>
      <c r="R245" s="42"/>
      <c r="S245" s="42"/>
      <c r="T245" s="78"/>
      <c r="AT245" s="24" t="s">
        <v>143</v>
      </c>
      <c r="AU245" s="24" t="s">
        <v>78</v>
      </c>
    </row>
    <row r="246" spans="2:65" s="12" customFormat="1" ht="13.5">
      <c r="B246" s="218"/>
      <c r="C246" s="219"/>
      <c r="D246" s="215" t="s">
        <v>145</v>
      </c>
      <c r="E246" s="220" t="s">
        <v>21</v>
      </c>
      <c r="F246" s="221" t="s">
        <v>379</v>
      </c>
      <c r="G246" s="219"/>
      <c r="H246" s="222">
        <v>22.25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145</v>
      </c>
      <c r="AU246" s="228" t="s">
        <v>78</v>
      </c>
      <c r="AV246" s="12" t="s">
        <v>78</v>
      </c>
      <c r="AW246" s="12" t="s">
        <v>33</v>
      </c>
      <c r="AX246" s="12" t="s">
        <v>69</v>
      </c>
      <c r="AY246" s="228" t="s">
        <v>134</v>
      </c>
    </row>
    <row r="247" spans="2:65" s="13" customFormat="1" ht="13.5">
      <c r="B247" s="229"/>
      <c r="C247" s="230"/>
      <c r="D247" s="215" t="s">
        <v>145</v>
      </c>
      <c r="E247" s="231" t="s">
        <v>21</v>
      </c>
      <c r="F247" s="232" t="s">
        <v>148</v>
      </c>
      <c r="G247" s="230"/>
      <c r="H247" s="233">
        <v>22.25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145</v>
      </c>
      <c r="AU247" s="239" t="s">
        <v>78</v>
      </c>
      <c r="AV247" s="13" t="s">
        <v>141</v>
      </c>
      <c r="AW247" s="13" t="s">
        <v>33</v>
      </c>
      <c r="AX247" s="13" t="s">
        <v>76</v>
      </c>
      <c r="AY247" s="239" t="s">
        <v>134</v>
      </c>
    </row>
    <row r="248" spans="2:65" s="1" customFormat="1" ht="16.5" customHeight="1">
      <c r="B248" s="41"/>
      <c r="C248" s="250" t="s">
        <v>380</v>
      </c>
      <c r="D248" s="250" t="s">
        <v>225</v>
      </c>
      <c r="E248" s="251" t="s">
        <v>381</v>
      </c>
      <c r="F248" s="252" t="s">
        <v>382</v>
      </c>
      <c r="G248" s="253" t="s">
        <v>240</v>
      </c>
      <c r="H248" s="254">
        <v>22.25</v>
      </c>
      <c r="I248" s="255"/>
      <c r="J248" s="256">
        <f>ROUND(I248*H248,2)</f>
        <v>0</v>
      </c>
      <c r="K248" s="252" t="s">
        <v>140</v>
      </c>
      <c r="L248" s="257"/>
      <c r="M248" s="258" t="s">
        <v>21</v>
      </c>
      <c r="N248" s="259" t="s">
        <v>40</v>
      </c>
      <c r="O248" s="42"/>
      <c r="P248" s="212">
        <f>O248*H248</f>
        <v>0</v>
      </c>
      <c r="Q248" s="212">
        <v>2.8000000000000001E-2</v>
      </c>
      <c r="R248" s="212">
        <f>Q248*H248</f>
        <v>0.623</v>
      </c>
      <c r="S248" s="212">
        <v>0</v>
      </c>
      <c r="T248" s="213">
        <f>S248*H248</f>
        <v>0</v>
      </c>
      <c r="AR248" s="24" t="s">
        <v>185</v>
      </c>
      <c r="AT248" s="24" t="s">
        <v>225</v>
      </c>
      <c r="AU248" s="24" t="s">
        <v>78</v>
      </c>
      <c r="AY248" s="24" t="s">
        <v>134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4" t="s">
        <v>76</v>
      </c>
      <c r="BK248" s="214">
        <f>ROUND(I248*H248,2)</f>
        <v>0</v>
      </c>
      <c r="BL248" s="24" t="s">
        <v>141</v>
      </c>
      <c r="BM248" s="24" t="s">
        <v>383</v>
      </c>
    </row>
    <row r="249" spans="2:65" s="1" customFormat="1" ht="13.5">
      <c r="B249" s="41"/>
      <c r="C249" s="63"/>
      <c r="D249" s="215" t="s">
        <v>143</v>
      </c>
      <c r="E249" s="63"/>
      <c r="F249" s="216" t="s">
        <v>382</v>
      </c>
      <c r="G249" s="63"/>
      <c r="H249" s="63"/>
      <c r="I249" s="172"/>
      <c r="J249" s="63"/>
      <c r="K249" s="63"/>
      <c r="L249" s="61"/>
      <c r="M249" s="217"/>
      <c r="N249" s="42"/>
      <c r="O249" s="42"/>
      <c r="P249" s="42"/>
      <c r="Q249" s="42"/>
      <c r="R249" s="42"/>
      <c r="S249" s="42"/>
      <c r="T249" s="78"/>
      <c r="AT249" s="24" t="s">
        <v>143</v>
      </c>
      <c r="AU249" s="24" t="s">
        <v>78</v>
      </c>
    </row>
    <row r="250" spans="2:65" s="1" customFormat="1" ht="25.5" customHeight="1">
      <c r="B250" s="41"/>
      <c r="C250" s="203" t="s">
        <v>384</v>
      </c>
      <c r="D250" s="203" t="s">
        <v>136</v>
      </c>
      <c r="E250" s="204" t="s">
        <v>385</v>
      </c>
      <c r="F250" s="205" t="s">
        <v>386</v>
      </c>
      <c r="G250" s="206" t="s">
        <v>168</v>
      </c>
      <c r="H250" s="207">
        <v>255.45</v>
      </c>
      <c r="I250" s="208"/>
      <c r="J250" s="209">
        <f>ROUND(I250*H250,2)</f>
        <v>0</v>
      </c>
      <c r="K250" s="205" t="s">
        <v>140</v>
      </c>
      <c r="L250" s="61"/>
      <c r="M250" s="210" t="s">
        <v>21</v>
      </c>
      <c r="N250" s="211" t="s">
        <v>40</v>
      </c>
      <c r="O250" s="42"/>
      <c r="P250" s="212">
        <f>O250*H250</f>
        <v>0</v>
      </c>
      <c r="Q250" s="212">
        <v>0.15540000000000001</v>
      </c>
      <c r="R250" s="212">
        <f>Q250*H250</f>
        <v>39.696930000000002</v>
      </c>
      <c r="S250" s="212">
        <v>0</v>
      </c>
      <c r="T250" s="213">
        <f>S250*H250</f>
        <v>0</v>
      </c>
      <c r="AR250" s="24" t="s">
        <v>141</v>
      </c>
      <c r="AT250" s="24" t="s">
        <v>136</v>
      </c>
      <c r="AU250" s="24" t="s">
        <v>78</v>
      </c>
      <c r="AY250" s="24" t="s">
        <v>134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4" t="s">
        <v>76</v>
      </c>
      <c r="BK250" s="214">
        <f>ROUND(I250*H250,2)</f>
        <v>0</v>
      </c>
      <c r="BL250" s="24" t="s">
        <v>141</v>
      </c>
      <c r="BM250" s="24" t="s">
        <v>387</v>
      </c>
    </row>
    <row r="251" spans="2:65" s="1" customFormat="1" ht="40.5">
      <c r="B251" s="41"/>
      <c r="C251" s="63"/>
      <c r="D251" s="215" t="s">
        <v>143</v>
      </c>
      <c r="E251" s="63"/>
      <c r="F251" s="216" t="s">
        <v>388</v>
      </c>
      <c r="G251" s="63"/>
      <c r="H251" s="63"/>
      <c r="I251" s="172"/>
      <c r="J251" s="63"/>
      <c r="K251" s="63"/>
      <c r="L251" s="61"/>
      <c r="M251" s="217"/>
      <c r="N251" s="42"/>
      <c r="O251" s="42"/>
      <c r="P251" s="42"/>
      <c r="Q251" s="42"/>
      <c r="R251" s="42"/>
      <c r="S251" s="42"/>
      <c r="T251" s="78"/>
      <c r="AT251" s="24" t="s">
        <v>143</v>
      </c>
      <c r="AU251" s="24" t="s">
        <v>78</v>
      </c>
    </row>
    <row r="252" spans="2:65" s="12" customFormat="1" ht="13.5">
      <c r="B252" s="218"/>
      <c r="C252" s="219"/>
      <c r="D252" s="215" t="s">
        <v>145</v>
      </c>
      <c r="E252" s="220" t="s">
        <v>21</v>
      </c>
      <c r="F252" s="221" t="s">
        <v>389</v>
      </c>
      <c r="G252" s="219"/>
      <c r="H252" s="222">
        <v>190.44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145</v>
      </c>
      <c r="AU252" s="228" t="s">
        <v>78</v>
      </c>
      <c r="AV252" s="12" t="s">
        <v>78</v>
      </c>
      <c r="AW252" s="12" t="s">
        <v>33</v>
      </c>
      <c r="AX252" s="12" t="s">
        <v>69</v>
      </c>
      <c r="AY252" s="228" t="s">
        <v>134</v>
      </c>
    </row>
    <row r="253" spans="2:65" s="12" customFormat="1" ht="13.5">
      <c r="B253" s="218"/>
      <c r="C253" s="219"/>
      <c r="D253" s="215" t="s">
        <v>145</v>
      </c>
      <c r="E253" s="220" t="s">
        <v>21</v>
      </c>
      <c r="F253" s="221" t="s">
        <v>390</v>
      </c>
      <c r="G253" s="219"/>
      <c r="H253" s="222">
        <v>55.01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145</v>
      </c>
      <c r="AU253" s="228" t="s">
        <v>78</v>
      </c>
      <c r="AV253" s="12" t="s">
        <v>78</v>
      </c>
      <c r="AW253" s="12" t="s">
        <v>33</v>
      </c>
      <c r="AX253" s="12" t="s">
        <v>69</v>
      </c>
      <c r="AY253" s="228" t="s">
        <v>134</v>
      </c>
    </row>
    <row r="254" spans="2:65" s="12" customFormat="1" ht="13.5">
      <c r="B254" s="218"/>
      <c r="C254" s="219"/>
      <c r="D254" s="215" t="s">
        <v>145</v>
      </c>
      <c r="E254" s="220" t="s">
        <v>21</v>
      </c>
      <c r="F254" s="221" t="s">
        <v>391</v>
      </c>
      <c r="G254" s="219"/>
      <c r="H254" s="222">
        <v>10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145</v>
      </c>
      <c r="AU254" s="228" t="s">
        <v>78</v>
      </c>
      <c r="AV254" s="12" t="s">
        <v>78</v>
      </c>
      <c r="AW254" s="12" t="s">
        <v>33</v>
      </c>
      <c r="AX254" s="12" t="s">
        <v>69</v>
      </c>
      <c r="AY254" s="228" t="s">
        <v>134</v>
      </c>
    </row>
    <row r="255" spans="2:65" s="13" customFormat="1" ht="13.5">
      <c r="B255" s="229"/>
      <c r="C255" s="230"/>
      <c r="D255" s="215" t="s">
        <v>145</v>
      </c>
      <c r="E255" s="231" t="s">
        <v>21</v>
      </c>
      <c r="F255" s="232" t="s">
        <v>148</v>
      </c>
      <c r="G255" s="230"/>
      <c r="H255" s="233">
        <v>255.45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145</v>
      </c>
      <c r="AU255" s="239" t="s">
        <v>78</v>
      </c>
      <c r="AV255" s="13" t="s">
        <v>141</v>
      </c>
      <c r="AW255" s="13" t="s">
        <v>33</v>
      </c>
      <c r="AX255" s="13" t="s">
        <v>76</v>
      </c>
      <c r="AY255" s="239" t="s">
        <v>134</v>
      </c>
    </row>
    <row r="256" spans="2:65" s="1" customFormat="1" ht="16.5" customHeight="1">
      <c r="B256" s="41"/>
      <c r="C256" s="250" t="s">
        <v>392</v>
      </c>
      <c r="D256" s="250" t="s">
        <v>225</v>
      </c>
      <c r="E256" s="251" t="s">
        <v>393</v>
      </c>
      <c r="F256" s="252" t="s">
        <v>394</v>
      </c>
      <c r="G256" s="253" t="s">
        <v>240</v>
      </c>
      <c r="H256" s="254">
        <v>190.44</v>
      </c>
      <c r="I256" s="255"/>
      <c r="J256" s="256">
        <f>ROUND(I256*H256,2)</f>
        <v>0</v>
      </c>
      <c r="K256" s="252" t="s">
        <v>140</v>
      </c>
      <c r="L256" s="257"/>
      <c r="M256" s="258" t="s">
        <v>21</v>
      </c>
      <c r="N256" s="259" t="s">
        <v>40</v>
      </c>
      <c r="O256" s="42"/>
      <c r="P256" s="212">
        <f>O256*H256</f>
        <v>0</v>
      </c>
      <c r="Q256" s="212">
        <v>8.2100000000000006E-2</v>
      </c>
      <c r="R256" s="212">
        <f>Q256*H256</f>
        <v>15.635124000000001</v>
      </c>
      <c r="S256" s="212">
        <v>0</v>
      </c>
      <c r="T256" s="213">
        <f>S256*H256</f>
        <v>0</v>
      </c>
      <c r="AR256" s="24" t="s">
        <v>185</v>
      </c>
      <c r="AT256" s="24" t="s">
        <v>225</v>
      </c>
      <c r="AU256" s="24" t="s">
        <v>78</v>
      </c>
      <c r="AY256" s="24" t="s">
        <v>134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24" t="s">
        <v>76</v>
      </c>
      <c r="BK256" s="214">
        <f>ROUND(I256*H256,2)</f>
        <v>0</v>
      </c>
      <c r="BL256" s="24" t="s">
        <v>141</v>
      </c>
      <c r="BM256" s="24" t="s">
        <v>395</v>
      </c>
    </row>
    <row r="257" spans="2:65" s="1" customFormat="1" ht="13.5">
      <c r="B257" s="41"/>
      <c r="C257" s="63"/>
      <c r="D257" s="215" t="s">
        <v>143</v>
      </c>
      <c r="E257" s="63"/>
      <c r="F257" s="216" t="s">
        <v>396</v>
      </c>
      <c r="G257" s="63"/>
      <c r="H257" s="63"/>
      <c r="I257" s="172"/>
      <c r="J257" s="63"/>
      <c r="K257" s="63"/>
      <c r="L257" s="61"/>
      <c r="M257" s="217"/>
      <c r="N257" s="42"/>
      <c r="O257" s="42"/>
      <c r="P257" s="42"/>
      <c r="Q257" s="42"/>
      <c r="R257" s="42"/>
      <c r="S257" s="42"/>
      <c r="T257" s="78"/>
      <c r="AT257" s="24" t="s">
        <v>143</v>
      </c>
      <c r="AU257" s="24" t="s">
        <v>78</v>
      </c>
    </row>
    <row r="258" spans="2:65" s="12" customFormat="1" ht="40.5">
      <c r="B258" s="218"/>
      <c r="C258" s="219"/>
      <c r="D258" s="215" t="s">
        <v>145</v>
      </c>
      <c r="E258" s="220" t="s">
        <v>21</v>
      </c>
      <c r="F258" s="221" t="s">
        <v>397</v>
      </c>
      <c r="G258" s="219"/>
      <c r="H258" s="222">
        <v>190.44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145</v>
      </c>
      <c r="AU258" s="228" t="s">
        <v>78</v>
      </c>
      <c r="AV258" s="12" t="s">
        <v>78</v>
      </c>
      <c r="AW258" s="12" t="s">
        <v>33</v>
      </c>
      <c r="AX258" s="12" t="s">
        <v>69</v>
      </c>
      <c r="AY258" s="228" t="s">
        <v>134</v>
      </c>
    </row>
    <row r="259" spans="2:65" s="13" customFormat="1" ht="13.5">
      <c r="B259" s="229"/>
      <c r="C259" s="230"/>
      <c r="D259" s="215" t="s">
        <v>145</v>
      </c>
      <c r="E259" s="231" t="s">
        <v>21</v>
      </c>
      <c r="F259" s="232" t="s">
        <v>148</v>
      </c>
      <c r="G259" s="230"/>
      <c r="H259" s="233">
        <v>190.44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145</v>
      </c>
      <c r="AU259" s="239" t="s">
        <v>78</v>
      </c>
      <c r="AV259" s="13" t="s">
        <v>141</v>
      </c>
      <c r="AW259" s="13" t="s">
        <v>33</v>
      </c>
      <c r="AX259" s="13" t="s">
        <v>76</v>
      </c>
      <c r="AY259" s="239" t="s">
        <v>134</v>
      </c>
    </row>
    <row r="260" spans="2:65" s="1" customFormat="1" ht="16.5" customHeight="1">
      <c r="B260" s="41"/>
      <c r="C260" s="250" t="s">
        <v>398</v>
      </c>
      <c r="D260" s="250" t="s">
        <v>225</v>
      </c>
      <c r="E260" s="251" t="s">
        <v>399</v>
      </c>
      <c r="F260" s="252" t="s">
        <v>400</v>
      </c>
      <c r="G260" s="253" t="s">
        <v>240</v>
      </c>
      <c r="H260" s="254">
        <v>55.01</v>
      </c>
      <c r="I260" s="255"/>
      <c r="J260" s="256">
        <f>ROUND(I260*H260,2)</f>
        <v>0</v>
      </c>
      <c r="K260" s="252" t="s">
        <v>140</v>
      </c>
      <c r="L260" s="257"/>
      <c r="M260" s="258" t="s">
        <v>21</v>
      </c>
      <c r="N260" s="259" t="s">
        <v>40</v>
      </c>
      <c r="O260" s="42"/>
      <c r="P260" s="212">
        <f>O260*H260</f>
        <v>0</v>
      </c>
      <c r="Q260" s="212">
        <v>4.8300000000000003E-2</v>
      </c>
      <c r="R260" s="212">
        <f>Q260*H260</f>
        <v>2.6569829999999999</v>
      </c>
      <c r="S260" s="212">
        <v>0</v>
      </c>
      <c r="T260" s="213">
        <f>S260*H260</f>
        <v>0</v>
      </c>
      <c r="AR260" s="24" t="s">
        <v>185</v>
      </c>
      <c r="AT260" s="24" t="s">
        <v>225</v>
      </c>
      <c r="AU260" s="24" t="s">
        <v>78</v>
      </c>
      <c r="AY260" s="24" t="s">
        <v>134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4" t="s">
        <v>76</v>
      </c>
      <c r="BK260" s="214">
        <f>ROUND(I260*H260,2)</f>
        <v>0</v>
      </c>
      <c r="BL260" s="24" t="s">
        <v>141</v>
      </c>
      <c r="BM260" s="24" t="s">
        <v>401</v>
      </c>
    </row>
    <row r="261" spans="2:65" s="1" customFormat="1" ht="13.5">
      <c r="B261" s="41"/>
      <c r="C261" s="63"/>
      <c r="D261" s="215" t="s">
        <v>143</v>
      </c>
      <c r="E261" s="63"/>
      <c r="F261" s="216" t="s">
        <v>402</v>
      </c>
      <c r="G261" s="63"/>
      <c r="H261" s="63"/>
      <c r="I261" s="172"/>
      <c r="J261" s="63"/>
      <c r="K261" s="63"/>
      <c r="L261" s="61"/>
      <c r="M261" s="217"/>
      <c r="N261" s="42"/>
      <c r="O261" s="42"/>
      <c r="P261" s="42"/>
      <c r="Q261" s="42"/>
      <c r="R261" s="42"/>
      <c r="S261" s="42"/>
      <c r="T261" s="78"/>
      <c r="AT261" s="24" t="s">
        <v>143</v>
      </c>
      <c r="AU261" s="24" t="s">
        <v>78</v>
      </c>
    </row>
    <row r="262" spans="2:65" s="12" customFormat="1" ht="13.5">
      <c r="B262" s="218"/>
      <c r="C262" s="219"/>
      <c r="D262" s="215" t="s">
        <v>145</v>
      </c>
      <c r="E262" s="220" t="s">
        <v>21</v>
      </c>
      <c r="F262" s="221" t="s">
        <v>403</v>
      </c>
      <c r="G262" s="219"/>
      <c r="H262" s="222">
        <v>55.01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145</v>
      </c>
      <c r="AU262" s="228" t="s">
        <v>78</v>
      </c>
      <c r="AV262" s="12" t="s">
        <v>78</v>
      </c>
      <c r="AW262" s="12" t="s">
        <v>33</v>
      </c>
      <c r="AX262" s="12" t="s">
        <v>69</v>
      </c>
      <c r="AY262" s="228" t="s">
        <v>134</v>
      </c>
    </row>
    <row r="263" spans="2:65" s="13" customFormat="1" ht="13.5">
      <c r="B263" s="229"/>
      <c r="C263" s="230"/>
      <c r="D263" s="215" t="s">
        <v>145</v>
      </c>
      <c r="E263" s="231" t="s">
        <v>21</v>
      </c>
      <c r="F263" s="232" t="s">
        <v>148</v>
      </c>
      <c r="G263" s="230"/>
      <c r="H263" s="233">
        <v>55.01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145</v>
      </c>
      <c r="AU263" s="239" t="s">
        <v>78</v>
      </c>
      <c r="AV263" s="13" t="s">
        <v>141</v>
      </c>
      <c r="AW263" s="13" t="s">
        <v>33</v>
      </c>
      <c r="AX263" s="13" t="s">
        <v>76</v>
      </c>
      <c r="AY263" s="239" t="s">
        <v>134</v>
      </c>
    </row>
    <row r="264" spans="2:65" s="1" customFormat="1" ht="16.5" customHeight="1">
      <c r="B264" s="41"/>
      <c r="C264" s="250" t="s">
        <v>404</v>
      </c>
      <c r="D264" s="250" t="s">
        <v>225</v>
      </c>
      <c r="E264" s="251" t="s">
        <v>405</v>
      </c>
      <c r="F264" s="252" t="s">
        <v>406</v>
      </c>
      <c r="G264" s="253" t="s">
        <v>240</v>
      </c>
      <c r="H264" s="254">
        <v>10</v>
      </c>
      <c r="I264" s="255"/>
      <c r="J264" s="256">
        <f>ROUND(I264*H264,2)</f>
        <v>0</v>
      </c>
      <c r="K264" s="252" t="s">
        <v>140</v>
      </c>
      <c r="L264" s="257"/>
      <c r="M264" s="258" t="s">
        <v>21</v>
      </c>
      <c r="N264" s="259" t="s">
        <v>40</v>
      </c>
      <c r="O264" s="42"/>
      <c r="P264" s="212">
        <f>O264*H264</f>
        <v>0</v>
      </c>
      <c r="Q264" s="212">
        <v>6.4000000000000001E-2</v>
      </c>
      <c r="R264" s="212">
        <f>Q264*H264</f>
        <v>0.64</v>
      </c>
      <c r="S264" s="212">
        <v>0</v>
      </c>
      <c r="T264" s="213">
        <f>S264*H264</f>
        <v>0</v>
      </c>
      <c r="AR264" s="24" t="s">
        <v>185</v>
      </c>
      <c r="AT264" s="24" t="s">
        <v>225</v>
      </c>
      <c r="AU264" s="24" t="s">
        <v>78</v>
      </c>
      <c r="AY264" s="24" t="s">
        <v>134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4" t="s">
        <v>76</v>
      </c>
      <c r="BK264" s="214">
        <f>ROUND(I264*H264,2)</f>
        <v>0</v>
      </c>
      <c r="BL264" s="24" t="s">
        <v>141</v>
      </c>
      <c r="BM264" s="24" t="s">
        <v>407</v>
      </c>
    </row>
    <row r="265" spans="2:65" s="1" customFormat="1" ht="13.5">
      <c r="B265" s="41"/>
      <c r="C265" s="63"/>
      <c r="D265" s="215" t="s">
        <v>143</v>
      </c>
      <c r="E265" s="63"/>
      <c r="F265" s="216" t="s">
        <v>408</v>
      </c>
      <c r="G265" s="63"/>
      <c r="H265" s="63"/>
      <c r="I265" s="172"/>
      <c r="J265" s="63"/>
      <c r="K265" s="63"/>
      <c r="L265" s="61"/>
      <c r="M265" s="217"/>
      <c r="N265" s="42"/>
      <c r="O265" s="42"/>
      <c r="P265" s="42"/>
      <c r="Q265" s="42"/>
      <c r="R265" s="42"/>
      <c r="S265" s="42"/>
      <c r="T265" s="78"/>
      <c r="AT265" s="24" t="s">
        <v>143</v>
      </c>
      <c r="AU265" s="24" t="s">
        <v>78</v>
      </c>
    </row>
    <row r="266" spans="2:65" s="12" customFormat="1" ht="13.5">
      <c r="B266" s="218"/>
      <c r="C266" s="219"/>
      <c r="D266" s="215" t="s">
        <v>145</v>
      </c>
      <c r="E266" s="220" t="s">
        <v>21</v>
      </c>
      <c r="F266" s="221" t="s">
        <v>409</v>
      </c>
      <c r="G266" s="219"/>
      <c r="H266" s="222">
        <v>10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145</v>
      </c>
      <c r="AU266" s="228" t="s">
        <v>78</v>
      </c>
      <c r="AV266" s="12" t="s">
        <v>78</v>
      </c>
      <c r="AW266" s="12" t="s">
        <v>33</v>
      </c>
      <c r="AX266" s="12" t="s">
        <v>69</v>
      </c>
      <c r="AY266" s="228" t="s">
        <v>134</v>
      </c>
    </row>
    <row r="267" spans="2:65" s="13" customFormat="1" ht="13.5">
      <c r="B267" s="229"/>
      <c r="C267" s="230"/>
      <c r="D267" s="215" t="s">
        <v>145</v>
      </c>
      <c r="E267" s="231" t="s">
        <v>21</v>
      </c>
      <c r="F267" s="232" t="s">
        <v>148</v>
      </c>
      <c r="G267" s="230"/>
      <c r="H267" s="233">
        <v>10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145</v>
      </c>
      <c r="AU267" s="239" t="s">
        <v>78</v>
      </c>
      <c r="AV267" s="13" t="s">
        <v>141</v>
      </c>
      <c r="AW267" s="13" t="s">
        <v>33</v>
      </c>
      <c r="AX267" s="13" t="s">
        <v>76</v>
      </c>
      <c r="AY267" s="239" t="s">
        <v>134</v>
      </c>
    </row>
    <row r="268" spans="2:65" s="1" customFormat="1" ht="25.5" customHeight="1">
      <c r="B268" s="41"/>
      <c r="C268" s="203" t="s">
        <v>410</v>
      </c>
      <c r="D268" s="203" t="s">
        <v>136</v>
      </c>
      <c r="E268" s="204" t="s">
        <v>411</v>
      </c>
      <c r="F268" s="205" t="s">
        <v>412</v>
      </c>
      <c r="G268" s="206" t="s">
        <v>168</v>
      </c>
      <c r="H268" s="207">
        <v>244.47</v>
      </c>
      <c r="I268" s="208"/>
      <c r="J268" s="209">
        <f>ROUND(I268*H268,2)</f>
        <v>0</v>
      </c>
      <c r="K268" s="205" t="s">
        <v>140</v>
      </c>
      <c r="L268" s="61"/>
      <c r="M268" s="210" t="s">
        <v>21</v>
      </c>
      <c r="N268" s="211" t="s">
        <v>40</v>
      </c>
      <c r="O268" s="42"/>
      <c r="P268" s="212">
        <f>O268*H268</f>
        <v>0</v>
      </c>
      <c r="Q268" s="212">
        <v>0.1295</v>
      </c>
      <c r="R268" s="212">
        <f>Q268*H268</f>
        <v>31.658865000000002</v>
      </c>
      <c r="S268" s="212">
        <v>0</v>
      </c>
      <c r="T268" s="213">
        <f>S268*H268</f>
        <v>0</v>
      </c>
      <c r="AR268" s="24" t="s">
        <v>141</v>
      </c>
      <c r="AT268" s="24" t="s">
        <v>136</v>
      </c>
      <c r="AU268" s="24" t="s">
        <v>78</v>
      </c>
      <c r="AY268" s="24" t="s">
        <v>134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4" t="s">
        <v>76</v>
      </c>
      <c r="BK268" s="214">
        <f>ROUND(I268*H268,2)</f>
        <v>0</v>
      </c>
      <c r="BL268" s="24" t="s">
        <v>141</v>
      </c>
      <c r="BM268" s="24" t="s">
        <v>413</v>
      </c>
    </row>
    <row r="269" spans="2:65" s="1" customFormat="1" ht="40.5">
      <c r="B269" s="41"/>
      <c r="C269" s="63"/>
      <c r="D269" s="215" t="s">
        <v>143</v>
      </c>
      <c r="E269" s="63"/>
      <c r="F269" s="216" t="s">
        <v>414</v>
      </c>
      <c r="G269" s="63"/>
      <c r="H269" s="63"/>
      <c r="I269" s="172"/>
      <c r="J269" s="63"/>
      <c r="K269" s="63"/>
      <c r="L269" s="61"/>
      <c r="M269" s="217"/>
      <c r="N269" s="42"/>
      <c r="O269" s="42"/>
      <c r="P269" s="42"/>
      <c r="Q269" s="42"/>
      <c r="R269" s="42"/>
      <c r="S269" s="42"/>
      <c r="T269" s="78"/>
      <c r="AT269" s="24" t="s">
        <v>143</v>
      </c>
      <c r="AU269" s="24" t="s">
        <v>78</v>
      </c>
    </row>
    <row r="270" spans="2:65" s="12" customFormat="1" ht="40.5">
      <c r="B270" s="218"/>
      <c r="C270" s="219"/>
      <c r="D270" s="215" t="s">
        <v>145</v>
      </c>
      <c r="E270" s="220" t="s">
        <v>21</v>
      </c>
      <c r="F270" s="221" t="s">
        <v>415</v>
      </c>
      <c r="G270" s="219"/>
      <c r="H270" s="222">
        <v>244.47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145</v>
      </c>
      <c r="AU270" s="228" t="s">
        <v>78</v>
      </c>
      <c r="AV270" s="12" t="s">
        <v>78</v>
      </c>
      <c r="AW270" s="12" t="s">
        <v>33</v>
      </c>
      <c r="AX270" s="12" t="s">
        <v>69</v>
      </c>
      <c r="AY270" s="228" t="s">
        <v>134</v>
      </c>
    </row>
    <row r="271" spans="2:65" s="13" customFormat="1" ht="13.5">
      <c r="B271" s="229"/>
      <c r="C271" s="230"/>
      <c r="D271" s="215" t="s">
        <v>145</v>
      </c>
      <c r="E271" s="231" t="s">
        <v>21</v>
      </c>
      <c r="F271" s="232" t="s">
        <v>148</v>
      </c>
      <c r="G271" s="230"/>
      <c r="H271" s="233">
        <v>244.47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145</v>
      </c>
      <c r="AU271" s="239" t="s">
        <v>78</v>
      </c>
      <c r="AV271" s="13" t="s">
        <v>141</v>
      </c>
      <c r="AW271" s="13" t="s">
        <v>33</v>
      </c>
      <c r="AX271" s="13" t="s">
        <v>76</v>
      </c>
      <c r="AY271" s="239" t="s">
        <v>134</v>
      </c>
    </row>
    <row r="272" spans="2:65" s="1" customFormat="1" ht="16.5" customHeight="1">
      <c r="B272" s="41"/>
      <c r="C272" s="250" t="s">
        <v>416</v>
      </c>
      <c r="D272" s="250" t="s">
        <v>225</v>
      </c>
      <c r="E272" s="251" t="s">
        <v>417</v>
      </c>
      <c r="F272" s="252" t="s">
        <v>418</v>
      </c>
      <c r="G272" s="253" t="s">
        <v>240</v>
      </c>
      <c r="H272" s="254">
        <v>244.47</v>
      </c>
      <c r="I272" s="255"/>
      <c r="J272" s="256">
        <f>ROUND(I272*H272,2)</f>
        <v>0</v>
      </c>
      <c r="K272" s="252" t="s">
        <v>140</v>
      </c>
      <c r="L272" s="257"/>
      <c r="M272" s="258" t="s">
        <v>21</v>
      </c>
      <c r="N272" s="259" t="s">
        <v>40</v>
      </c>
      <c r="O272" s="42"/>
      <c r="P272" s="212">
        <f>O272*H272</f>
        <v>0</v>
      </c>
      <c r="Q272" s="212">
        <v>5.8000000000000003E-2</v>
      </c>
      <c r="R272" s="212">
        <f>Q272*H272</f>
        <v>14.179260000000001</v>
      </c>
      <c r="S272" s="212">
        <v>0</v>
      </c>
      <c r="T272" s="213">
        <f>S272*H272</f>
        <v>0</v>
      </c>
      <c r="AR272" s="24" t="s">
        <v>185</v>
      </c>
      <c r="AT272" s="24" t="s">
        <v>225</v>
      </c>
      <c r="AU272" s="24" t="s">
        <v>78</v>
      </c>
      <c r="AY272" s="24" t="s">
        <v>134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24" t="s">
        <v>76</v>
      </c>
      <c r="BK272" s="214">
        <f>ROUND(I272*H272,2)</f>
        <v>0</v>
      </c>
      <c r="BL272" s="24" t="s">
        <v>141</v>
      </c>
      <c r="BM272" s="24" t="s">
        <v>419</v>
      </c>
    </row>
    <row r="273" spans="2:65" s="1" customFormat="1" ht="13.5">
      <c r="B273" s="41"/>
      <c r="C273" s="63"/>
      <c r="D273" s="215" t="s">
        <v>143</v>
      </c>
      <c r="E273" s="63"/>
      <c r="F273" s="216" t="s">
        <v>420</v>
      </c>
      <c r="G273" s="63"/>
      <c r="H273" s="63"/>
      <c r="I273" s="172"/>
      <c r="J273" s="63"/>
      <c r="K273" s="63"/>
      <c r="L273" s="61"/>
      <c r="M273" s="217"/>
      <c r="N273" s="42"/>
      <c r="O273" s="42"/>
      <c r="P273" s="42"/>
      <c r="Q273" s="42"/>
      <c r="R273" s="42"/>
      <c r="S273" s="42"/>
      <c r="T273" s="78"/>
      <c r="AT273" s="24" t="s">
        <v>143</v>
      </c>
      <c r="AU273" s="24" t="s">
        <v>78</v>
      </c>
    </row>
    <row r="274" spans="2:65" s="1" customFormat="1" ht="25.5" customHeight="1">
      <c r="B274" s="41"/>
      <c r="C274" s="203" t="s">
        <v>421</v>
      </c>
      <c r="D274" s="203" t="s">
        <v>136</v>
      </c>
      <c r="E274" s="204" t="s">
        <v>422</v>
      </c>
      <c r="F274" s="205" t="s">
        <v>423</v>
      </c>
      <c r="G274" s="206" t="s">
        <v>168</v>
      </c>
      <c r="H274" s="207">
        <v>44.81</v>
      </c>
      <c r="I274" s="208"/>
      <c r="J274" s="209">
        <f>ROUND(I274*H274,2)</f>
        <v>0</v>
      </c>
      <c r="K274" s="205" t="s">
        <v>140</v>
      </c>
      <c r="L274" s="61"/>
      <c r="M274" s="210" t="s">
        <v>21</v>
      </c>
      <c r="N274" s="211" t="s">
        <v>40</v>
      </c>
      <c r="O274" s="42"/>
      <c r="P274" s="212">
        <f>O274*H274</f>
        <v>0</v>
      </c>
      <c r="Q274" s="212">
        <v>5.9999999999999995E-4</v>
      </c>
      <c r="R274" s="212">
        <f>Q274*H274</f>
        <v>2.6886E-2</v>
      </c>
      <c r="S274" s="212">
        <v>0</v>
      </c>
      <c r="T274" s="213">
        <f>S274*H274</f>
        <v>0</v>
      </c>
      <c r="AR274" s="24" t="s">
        <v>141</v>
      </c>
      <c r="AT274" s="24" t="s">
        <v>136</v>
      </c>
      <c r="AU274" s="24" t="s">
        <v>78</v>
      </c>
      <c r="AY274" s="24" t="s">
        <v>134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24" t="s">
        <v>76</v>
      </c>
      <c r="BK274" s="214">
        <f>ROUND(I274*H274,2)</f>
        <v>0</v>
      </c>
      <c r="BL274" s="24" t="s">
        <v>141</v>
      </c>
      <c r="BM274" s="24" t="s">
        <v>424</v>
      </c>
    </row>
    <row r="275" spans="2:65" s="1" customFormat="1" ht="40.5">
      <c r="B275" s="41"/>
      <c r="C275" s="63"/>
      <c r="D275" s="215" t="s">
        <v>143</v>
      </c>
      <c r="E275" s="63"/>
      <c r="F275" s="216" t="s">
        <v>425</v>
      </c>
      <c r="G275" s="63"/>
      <c r="H275" s="63"/>
      <c r="I275" s="172"/>
      <c r="J275" s="63"/>
      <c r="K275" s="63"/>
      <c r="L275" s="61"/>
      <c r="M275" s="217"/>
      <c r="N275" s="42"/>
      <c r="O275" s="42"/>
      <c r="P275" s="42"/>
      <c r="Q275" s="42"/>
      <c r="R275" s="42"/>
      <c r="S275" s="42"/>
      <c r="T275" s="78"/>
      <c r="AT275" s="24" t="s">
        <v>143</v>
      </c>
      <c r="AU275" s="24" t="s">
        <v>78</v>
      </c>
    </row>
    <row r="276" spans="2:65" s="12" customFormat="1" ht="13.5">
      <c r="B276" s="218"/>
      <c r="C276" s="219"/>
      <c r="D276" s="215" t="s">
        <v>145</v>
      </c>
      <c r="E276" s="220" t="s">
        <v>21</v>
      </c>
      <c r="F276" s="221" t="s">
        <v>426</v>
      </c>
      <c r="G276" s="219"/>
      <c r="H276" s="222">
        <v>44.81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145</v>
      </c>
      <c r="AU276" s="228" t="s">
        <v>78</v>
      </c>
      <c r="AV276" s="12" t="s">
        <v>78</v>
      </c>
      <c r="AW276" s="12" t="s">
        <v>33</v>
      </c>
      <c r="AX276" s="12" t="s">
        <v>69</v>
      </c>
      <c r="AY276" s="228" t="s">
        <v>134</v>
      </c>
    </row>
    <row r="277" spans="2:65" s="13" customFormat="1" ht="13.5">
      <c r="B277" s="229"/>
      <c r="C277" s="230"/>
      <c r="D277" s="215" t="s">
        <v>145</v>
      </c>
      <c r="E277" s="231" t="s">
        <v>21</v>
      </c>
      <c r="F277" s="232" t="s">
        <v>148</v>
      </c>
      <c r="G277" s="230"/>
      <c r="H277" s="233">
        <v>44.81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145</v>
      </c>
      <c r="AU277" s="239" t="s">
        <v>78</v>
      </c>
      <c r="AV277" s="13" t="s">
        <v>141</v>
      </c>
      <c r="AW277" s="13" t="s">
        <v>33</v>
      </c>
      <c r="AX277" s="13" t="s">
        <v>76</v>
      </c>
      <c r="AY277" s="239" t="s">
        <v>134</v>
      </c>
    </row>
    <row r="278" spans="2:65" s="1" customFormat="1" ht="16.5" customHeight="1">
      <c r="B278" s="41"/>
      <c r="C278" s="203" t="s">
        <v>427</v>
      </c>
      <c r="D278" s="203" t="s">
        <v>136</v>
      </c>
      <c r="E278" s="204" t="s">
        <v>428</v>
      </c>
      <c r="F278" s="205" t="s">
        <v>429</v>
      </c>
      <c r="G278" s="206" t="s">
        <v>168</v>
      </c>
      <c r="H278" s="207">
        <v>44.81</v>
      </c>
      <c r="I278" s="208"/>
      <c r="J278" s="209">
        <f>ROUND(I278*H278,2)</f>
        <v>0</v>
      </c>
      <c r="K278" s="205" t="s">
        <v>140</v>
      </c>
      <c r="L278" s="61"/>
      <c r="M278" s="210" t="s">
        <v>21</v>
      </c>
      <c r="N278" s="211" t="s">
        <v>40</v>
      </c>
      <c r="O278" s="42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AR278" s="24" t="s">
        <v>141</v>
      </c>
      <c r="AT278" s="24" t="s">
        <v>136</v>
      </c>
      <c r="AU278" s="24" t="s">
        <v>78</v>
      </c>
      <c r="AY278" s="24" t="s">
        <v>134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4" t="s">
        <v>76</v>
      </c>
      <c r="BK278" s="214">
        <f>ROUND(I278*H278,2)</f>
        <v>0</v>
      </c>
      <c r="BL278" s="24" t="s">
        <v>141</v>
      </c>
      <c r="BM278" s="24" t="s">
        <v>430</v>
      </c>
    </row>
    <row r="279" spans="2:65" s="1" customFormat="1" ht="13.5">
      <c r="B279" s="41"/>
      <c r="C279" s="63"/>
      <c r="D279" s="215" t="s">
        <v>143</v>
      </c>
      <c r="E279" s="63"/>
      <c r="F279" s="216" t="s">
        <v>431</v>
      </c>
      <c r="G279" s="63"/>
      <c r="H279" s="63"/>
      <c r="I279" s="172"/>
      <c r="J279" s="63"/>
      <c r="K279" s="63"/>
      <c r="L279" s="61"/>
      <c r="M279" s="217"/>
      <c r="N279" s="42"/>
      <c r="O279" s="42"/>
      <c r="P279" s="42"/>
      <c r="Q279" s="42"/>
      <c r="R279" s="42"/>
      <c r="S279" s="42"/>
      <c r="T279" s="78"/>
      <c r="AT279" s="24" t="s">
        <v>143</v>
      </c>
      <c r="AU279" s="24" t="s">
        <v>78</v>
      </c>
    </row>
    <row r="280" spans="2:65" s="12" customFormat="1" ht="13.5">
      <c r="B280" s="218"/>
      <c r="C280" s="219"/>
      <c r="D280" s="215" t="s">
        <v>145</v>
      </c>
      <c r="E280" s="220" t="s">
        <v>21</v>
      </c>
      <c r="F280" s="221" t="s">
        <v>426</v>
      </c>
      <c r="G280" s="219"/>
      <c r="H280" s="222">
        <v>44.81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145</v>
      </c>
      <c r="AU280" s="228" t="s">
        <v>78</v>
      </c>
      <c r="AV280" s="12" t="s">
        <v>78</v>
      </c>
      <c r="AW280" s="12" t="s">
        <v>33</v>
      </c>
      <c r="AX280" s="12" t="s">
        <v>69</v>
      </c>
      <c r="AY280" s="228" t="s">
        <v>134</v>
      </c>
    </row>
    <row r="281" spans="2:65" s="13" customFormat="1" ht="13.5">
      <c r="B281" s="229"/>
      <c r="C281" s="230"/>
      <c r="D281" s="215" t="s">
        <v>145</v>
      </c>
      <c r="E281" s="231" t="s">
        <v>21</v>
      </c>
      <c r="F281" s="232" t="s">
        <v>148</v>
      </c>
      <c r="G281" s="230"/>
      <c r="H281" s="233">
        <v>44.81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145</v>
      </c>
      <c r="AU281" s="239" t="s">
        <v>78</v>
      </c>
      <c r="AV281" s="13" t="s">
        <v>141</v>
      </c>
      <c r="AW281" s="13" t="s">
        <v>33</v>
      </c>
      <c r="AX281" s="13" t="s">
        <v>76</v>
      </c>
      <c r="AY281" s="239" t="s">
        <v>134</v>
      </c>
    </row>
    <row r="282" spans="2:65" s="11" customFormat="1" ht="29.85" customHeight="1">
      <c r="B282" s="187"/>
      <c r="C282" s="188"/>
      <c r="D282" s="189" t="s">
        <v>68</v>
      </c>
      <c r="E282" s="201" t="s">
        <v>432</v>
      </c>
      <c r="F282" s="201" t="s">
        <v>433</v>
      </c>
      <c r="G282" s="188"/>
      <c r="H282" s="188"/>
      <c r="I282" s="191"/>
      <c r="J282" s="202">
        <f>BK282</f>
        <v>0</v>
      </c>
      <c r="K282" s="188"/>
      <c r="L282" s="193"/>
      <c r="M282" s="194"/>
      <c r="N282" s="195"/>
      <c r="O282" s="195"/>
      <c r="P282" s="196">
        <f>SUM(P283:P300)</f>
        <v>0</v>
      </c>
      <c r="Q282" s="195"/>
      <c r="R282" s="196">
        <f>SUM(R283:R300)</f>
        <v>0</v>
      </c>
      <c r="S282" s="195"/>
      <c r="T282" s="197">
        <f>SUM(T283:T300)</f>
        <v>0</v>
      </c>
      <c r="AR282" s="198" t="s">
        <v>76</v>
      </c>
      <c r="AT282" s="199" t="s">
        <v>68</v>
      </c>
      <c r="AU282" s="199" t="s">
        <v>76</v>
      </c>
      <c r="AY282" s="198" t="s">
        <v>134</v>
      </c>
      <c r="BK282" s="200">
        <f>SUM(BK283:BK300)</f>
        <v>0</v>
      </c>
    </row>
    <row r="283" spans="2:65" s="1" customFormat="1" ht="16.5" customHeight="1">
      <c r="B283" s="41"/>
      <c r="C283" s="203" t="s">
        <v>434</v>
      </c>
      <c r="D283" s="203" t="s">
        <v>136</v>
      </c>
      <c r="E283" s="204" t="s">
        <v>435</v>
      </c>
      <c r="F283" s="205" t="s">
        <v>436</v>
      </c>
      <c r="G283" s="206" t="s">
        <v>437</v>
      </c>
      <c r="H283" s="207">
        <v>285.44799999999998</v>
      </c>
      <c r="I283" s="208"/>
      <c r="J283" s="209">
        <f>ROUND(I283*H283,2)</f>
        <v>0</v>
      </c>
      <c r="K283" s="205" t="s">
        <v>140</v>
      </c>
      <c r="L283" s="61"/>
      <c r="M283" s="210" t="s">
        <v>21</v>
      </c>
      <c r="N283" s="211" t="s">
        <v>40</v>
      </c>
      <c r="O283" s="42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24" t="s">
        <v>141</v>
      </c>
      <c r="AT283" s="24" t="s">
        <v>136</v>
      </c>
      <c r="AU283" s="24" t="s">
        <v>78</v>
      </c>
      <c r="AY283" s="24" t="s">
        <v>134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24" t="s">
        <v>76</v>
      </c>
      <c r="BK283" s="214">
        <f>ROUND(I283*H283,2)</f>
        <v>0</v>
      </c>
      <c r="BL283" s="24" t="s">
        <v>141</v>
      </c>
      <c r="BM283" s="24" t="s">
        <v>438</v>
      </c>
    </row>
    <row r="284" spans="2:65" s="1" customFormat="1" ht="27">
      <c r="B284" s="41"/>
      <c r="C284" s="63"/>
      <c r="D284" s="215" t="s">
        <v>143</v>
      </c>
      <c r="E284" s="63"/>
      <c r="F284" s="216" t="s">
        <v>439</v>
      </c>
      <c r="G284" s="63"/>
      <c r="H284" s="63"/>
      <c r="I284" s="172"/>
      <c r="J284" s="63"/>
      <c r="K284" s="63"/>
      <c r="L284" s="61"/>
      <c r="M284" s="217"/>
      <c r="N284" s="42"/>
      <c r="O284" s="42"/>
      <c r="P284" s="42"/>
      <c r="Q284" s="42"/>
      <c r="R284" s="42"/>
      <c r="S284" s="42"/>
      <c r="T284" s="78"/>
      <c r="AT284" s="24" t="s">
        <v>143</v>
      </c>
      <c r="AU284" s="24" t="s">
        <v>78</v>
      </c>
    </row>
    <row r="285" spans="2:65" s="12" customFormat="1" ht="13.5">
      <c r="B285" s="218"/>
      <c r="C285" s="219"/>
      <c r="D285" s="215" t="s">
        <v>145</v>
      </c>
      <c r="E285" s="220" t="s">
        <v>21</v>
      </c>
      <c r="F285" s="221" t="s">
        <v>440</v>
      </c>
      <c r="G285" s="219"/>
      <c r="H285" s="222">
        <v>285.44799999999998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145</v>
      </c>
      <c r="AU285" s="228" t="s">
        <v>78</v>
      </c>
      <c r="AV285" s="12" t="s">
        <v>78</v>
      </c>
      <c r="AW285" s="12" t="s">
        <v>33</v>
      </c>
      <c r="AX285" s="12" t="s">
        <v>76</v>
      </c>
      <c r="AY285" s="228" t="s">
        <v>134</v>
      </c>
    </row>
    <row r="286" spans="2:65" s="1" customFormat="1" ht="16.5" customHeight="1">
      <c r="B286" s="41"/>
      <c r="C286" s="203" t="s">
        <v>441</v>
      </c>
      <c r="D286" s="203" t="s">
        <v>136</v>
      </c>
      <c r="E286" s="204" t="s">
        <v>442</v>
      </c>
      <c r="F286" s="205" t="s">
        <v>443</v>
      </c>
      <c r="G286" s="206" t="s">
        <v>437</v>
      </c>
      <c r="H286" s="207">
        <v>6565.3040000000001</v>
      </c>
      <c r="I286" s="208"/>
      <c r="J286" s="209">
        <f>ROUND(I286*H286,2)</f>
        <v>0</v>
      </c>
      <c r="K286" s="205" t="s">
        <v>140</v>
      </c>
      <c r="L286" s="61"/>
      <c r="M286" s="210" t="s">
        <v>21</v>
      </c>
      <c r="N286" s="211" t="s">
        <v>40</v>
      </c>
      <c r="O286" s="42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4" t="s">
        <v>141</v>
      </c>
      <c r="AT286" s="24" t="s">
        <v>136</v>
      </c>
      <c r="AU286" s="24" t="s">
        <v>78</v>
      </c>
      <c r="AY286" s="24" t="s">
        <v>134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4" t="s">
        <v>76</v>
      </c>
      <c r="BK286" s="214">
        <f>ROUND(I286*H286,2)</f>
        <v>0</v>
      </c>
      <c r="BL286" s="24" t="s">
        <v>141</v>
      </c>
      <c r="BM286" s="24" t="s">
        <v>444</v>
      </c>
    </row>
    <row r="287" spans="2:65" s="1" customFormat="1" ht="27">
      <c r="B287" s="41"/>
      <c r="C287" s="63"/>
      <c r="D287" s="215" t="s">
        <v>143</v>
      </c>
      <c r="E287" s="63"/>
      <c r="F287" s="216" t="s">
        <v>445</v>
      </c>
      <c r="G287" s="63"/>
      <c r="H287" s="63"/>
      <c r="I287" s="172"/>
      <c r="J287" s="63"/>
      <c r="K287" s="63"/>
      <c r="L287" s="61"/>
      <c r="M287" s="217"/>
      <c r="N287" s="42"/>
      <c r="O287" s="42"/>
      <c r="P287" s="42"/>
      <c r="Q287" s="42"/>
      <c r="R287" s="42"/>
      <c r="S287" s="42"/>
      <c r="T287" s="78"/>
      <c r="AT287" s="24" t="s">
        <v>143</v>
      </c>
      <c r="AU287" s="24" t="s">
        <v>78</v>
      </c>
    </row>
    <row r="288" spans="2:65" s="12" customFormat="1" ht="13.5">
      <c r="B288" s="218"/>
      <c r="C288" s="219"/>
      <c r="D288" s="215" t="s">
        <v>145</v>
      </c>
      <c r="E288" s="220" t="s">
        <v>21</v>
      </c>
      <c r="F288" s="221" t="s">
        <v>446</v>
      </c>
      <c r="G288" s="219"/>
      <c r="H288" s="222">
        <v>6565.3040000000001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145</v>
      </c>
      <c r="AU288" s="228" t="s">
        <v>78</v>
      </c>
      <c r="AV288" s="12" t="s">
        <v>78</v>
      </c>
      <c r="AW288" s="12" t="s">
        <v>33</v>
      </c>
      <c r="AX288" s="12" t="s">
        <v>76</v>
      </c>
      <c r="AY288" s="228" t="s">
        <v>134</v>
      </c>
    </row>
    <row r="289" spans="2:65" s="1" customFormat="1" ht="16.5" customHeight="1">
      <c r="B289" s="41"/>
      <c r="C289" s="203" t="s">
        <v>447</v>
      </c>
      <c r="D289" s="203" t="s">
        <v>136</v>
      </c>
      <c r="E289" s="204" t="s">
        <v>448</v>
      </c>
      <c r="F289" s="205" t="s">
        <v>449</v>
      </c>
      <c r="G289" s="206" t="s">
        <v>437</v>
      </c>
      <c r="H289" s="207">
        <v>131.97200000000001</v>
      </c>
      <c r="I289" s="208"/>
      <c r="J289" s="209">
        <f>ROUND(I289*H289,2)</f>
        <v>0</v>
      </c>
      <c r="K289" s="205" t="s">
        <v>140</v>
      </c>
      <c r="L289" s="61"/>
      <c r="M289" s="210" t="s">
        <v>21</v>
      </c>
      <c r="N289" s="211" t="s">
        <v>40</v>
      </c>
      <c r="O289" s="42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24" t="s">
        <v>141</v>
      </c>
      <c r="AT289" s="24" t="s">
        <v>136</v>
      </c>
      <c r="AU289" s="24" t="s">
        <v>78</v>
      </c>
      <c r="AY289" s="24" t="s">
        <v>134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24" t="s">
        <v>76</v>
      </c>
      <c r="BK289" s="214">
        <f>ROUND(I289*H289,2)</f>
        <v>0</v>
      </c>
      <c r="BL289" s="24" t="s">
        <v>141</v>
      </c>
      <c r="BM289" s="24" t="s">
        <v>450</v>
      </c>
    </row>
    <row r="290" spans="2:65" s="1" customFormat="1" ht="27">
      <c r="B290" s="41"/>
      <c r="C290" s="63"/>
      <c r="D290" s="215" t="s">
        <v>143</v>
      </c>
      <c r="E290" s="63"/>
      <c r="F290" s="216" t="s">
        <v>451</v>
      </c>
      <c r="G290" s="63"/>
      <c r="H290" s="63"/>
      <c r="I290" s="172"/>
      <c r="J290" s="63"/>
      <c r="K290" s="63"/>
      <c r="L290" s="61"/>
      <c r="M290" s="217"/>
      <c r="N290" s="42"/>
      <c r="O290" s="42"/>
      <c r="P290" s="42"/>
      <c r="Q290" s="42"/>
      <c r="R290" s="42"/>
      <c r="S290" s="42"/>
      <c r="T290" s="78"/>
      <c r="AT290" s="24" t="s">
        <v>143</v>
      </c>
      <c r="AU290" s="24" t="s">
        <v>78</v>
      </c>
    </row>
    <row r="291" spans="2:65" s="12" customFormat="1" ht="13.5">
      <c r="B291" s="218"/>
      <c r="C291" s="219"/>
      <c r="D291" s="215" t="s">
        <v>145</v>
      </c>
      <c r="E291" s="220" t="s">
        <v>21</v>
      </c>
      <c r="F291" s="221" t="s">
        <v>452</v>
      </c>
      <c r="G291" s="219"/>
      <c r="H291" s="222">
        <v>131.97200000000001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145</v>
      </c>
      <c r="AU291" s="228" t="s">
        <v>78</v>
      </c>
      <c r="AV291" s="12" t="s">
        <v>78</v>
      </c>
      <c r="AW291" s="12" t="s">
        <v>33</v>
      </c>
      <c r="AX291" s="12" t="s">
        <v>76</v>
      </c>
      <c r="AY291" s="228" t="s">
        <v>134</v>
      </c>
    </row>
    <row r="292" spans="2:65" s="1" customFormat="1" ht="16.5" customHeight="1">
      <c r="B292" s="41"/>
      <c r="C292" s="203" t="s">
        <v>453</v>
      </c>
      <c r="D292" s="203" t="s">
        <v>136</v>
      </c>
      <c r="E292" s="204" t="s">
        <v>454</v>
      </c>
      <c r="F292" s="205" t="s">
        <v>455</v>
      </c>
      <c r="G292" s="206" t="s">
        <v>437</v>
      </c>
      <c r="H292" s="207">
        <v>3035.3560000000002</v>
      </c>
      <c r="I292" s="208"/>
      <c r="J292" s="209">
        <f>ROUND(I292*H292,2)</f>
        <v>0</v>
      </c>
      <c r="K292" s="205" t="s">
        <v>140</v>
      </c>
      <c r="L292" s="61"/>
      <c r="M292" s="210" t="s">
        <v>21</v>
      </c>
      <c r="N292" s="211" t="s">
        <v>40</v>
      </c>
      <c r="O292" s="42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24" t="s">
        <v>141</v>
      </c>
      <c r="AT292" s="24" t="s">
        <v>136</v>
      </c>
      <c r="AU292" s="24" t="s">
        <v>78</v>
      </c>
      <c r="AY292" s="24" t="s">
        <v>134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24" t="s">
        <v>76</v>
      </c>
      <c r="BK292" s="214">
        <f>ROUND(I292*H292,2)</f>
        <v>0</v>
      </c>
      <c r="BL292" s="24" t="s">
        <v>141</v>
      </c>
      <c r="BM292" s="24" t="s">
        <v>456</v>
      </c>
    </row>
    <row r="293" spans="2:65" s="1" customFormat="1" ht="27">
      <c r="B293" s="41"/>
      <c r="C293" s="63"/>
      <c r="D293" s="215" t="s">
        <v>143</v>
      </c>
      <c r="E293" s="63"/>
      <c r="F293" s="216" t="s">
        <v>445</v>
      </c>
      <c r="G293" s="63"/>
      <c r="H293" s="63"/>
      <c r="I293" s="172"/>
      <c r="J293" s="63"/>
      <c r="K293" s="63"/>
      <c r="L293" s="61"/>
      <c r="M293" s="217"/>
      <c r="N293" s="42"/>
      <c r="O293" s="42"/>
      <c r="P293" s="42"/>
      <c r="Q293" s="42"/>
      <c r="R293" s="42"/>
      <c r="S293" s="42"/>
      <c r="T293" s="78"/>
      <c r="AT293" s="24" t="s">
        <v>143</v>
      </c>
      <c r="AU293" s="24" t="s">
        <v>78</v>
      </c>
    </row>
    <row r="294" spans="2:65" s="12" customFormat="1" ht="13.5">
      <c r="B294" s="218"/>
      <c r="C294" s="219"/>
      <c r="D294" s="215" t="s">
        <v>145</v>
      </c>
      <c r="E294" s="220" t="s">
        <v>21</v>
      </c>
      <c r="F294" s="221" t="s">
        <v>457</v>
      </c>
      <c r="G294" s="219"/>
      <c r="H294" s="222">
        <v>3035.3560000000002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145</v>
      </c>
      <c r="AU294" s="228" t="s">
        <v>78</v>
      </c>
      <c r="AV294" s="12" t="s">
        <v>78</v>
      </c>
      <c r="AW294" s="12" t="s">
        <v>33</v>
      </c>
      <c r="AX294" s="12" t="s">
        <v>76</v>
      </c>
      <c r="AY294" s="228" t="s">
        <v>134</v>
      </c>
    </row>
    <row r="295" spans="2:65" s="1" customFormat="1" ht="16.5" customHeight="1">
      <c r="B295" s="41"/>
      <c r="C295" s="203" t="s">
        <v>458</v>
      </c>
      <c r="D295" s="203" t="s">
        <v>136</v>
      </c>
      <c r="E295" s="204" t="s">
        <v>459</v>
      </c>
      <c r="F295" s="205" t="s">
        <v>460</v>
      </c>
      <c r="G295" s="206" t="s">
        <v>437</v>
      </c>
      <c r="H295" s="207">
        <v>84.701999999999998</v>
      </c>
      <c r="I295" s="208"/>
      <c r="J295" s="209">
        <f>ROUND(I295*H295,2)</f>
        <v>0</v>
      </c>
      <c r="K295" s="205" t="s">
        <v>140</v>
      </c>
      <c r="L295" s="61"/>
      <c r="M295" s="210" t="s">
        <v>21</v>
      </c>
      <c r="N295" s="211" t="s">
        <v>40</v>
      </c>
      <c r="O295" s="42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4" t="s">
        <v>141</v>
      </c>
      <c r="AT295" s="24" t="s">
        <v>136</v>
      </c>
      <c r="AU295" s="24" t="s">
        <v>78</v>
      </c>
      <c r="AY295" s="24" t="s">
        <v>134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4" t="s">
        <v>76</v>
      </c>
      <c r="BK295" s="214">
        <f>ROUND(I295*H295,2)</f>
        <v>0</v>
      </c>
      <c r="BL295" s="24" t="s">
        <v>141</v>
      </c>
      <c r="BM295" s="24" t="s">
        <v>461</v>
      </c>
    </row>
    <row r="296" spans="2:65" s="1" customFormat="1" ht="13.5">
      <c r="B296" s="41"/>
      <c r="C296" s="63"/>
      <c r="D296" s="215" t="s">
        <v>143</v>
      </c>
      <c r="E296" s="63"/>
      <c r="F296" s="216" t="s">
        <v>462</v>
      </c>
      <c r="G296" s="63"/>
      <c r="H296" s="63"/>
      <c r="I296" s="172"/>
      <c r="J296" s="63"/>
      <c r="K296" s="63"/>
      <c r="L296" s="61"/>
      <c r="M296" s="217"/>
      <c r="N296" s="42"/>
      <c r="O296" s="42"/>
      <c r="P296" s="42"/>
      <c r="Q296" s="42"/>
      <c r="R296" s="42"/>
      <c r="S296" s="42"/>
      <c r="T296" s="78"/>
      <c r="AT296" s="24" t="s">
        <v>143</v>
      </c>
      <c r="AU296" s="24" t="s">
        <v>78</v>
      </c>
    </row>
    <row r="297" spans="2:65" s="12" customFormat="1" ht="13.5">
      <c r="B297" s="218"/>
      <c r="C297" s="219"/>
      <c r="D297" s="215" t="s">
        <v>145</v>
      </c>
      <c r="E297" s="220" t="s">
        <v>21</v>
      </c>
      <c r="F297" s="221" t="s">
        <v>463</v>
      </c>
      <c r="G297" s="219"/>
      <c r="H297" s="222">
        <v>84.701999999999998</v>
      </c>
      <c r="I297" s="223"/>
      <c r="J297" s="219"/>
      <c r="K297" s="219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145</v>
      </c>
      <c r="AU297" s="228" t="s">
        <v>78</v>
      </c>
      <c r="AV297" s="12" t="s">
        <v>78</v>
      </c>
      <c r="AW297" s="12" t="s">
        <v>33</v>
      </c>
      <c r="AX297" s="12" t="s">
        <v>76</v>
      </c>
      <c r="AY297" s="228" t="s">
        <v>134</v>
      </c>
    </row>
    <row r="298" spans="2:65" s="1" customFormat="1" ht="25.5" customHeight="1">
      <c r="B298" s="41"/>
      <c r="C298" s="203" t="s">
        <v>464</v>
      </c>
      <c r="D298" s="203" t="s">
        <v>136</v>
      </c>
      <c r="E298" s="204" t="s">
        <v>465</v>
      </c>
      <c r="F298" s="205" t="s">
        <v>466</v>
      </c>
      <c r="G298" s="206" t="s">
        <v>437</v>
      </c>
      <c r="H298" s="207">
        <v>285.44799999999998</v>
      </c>
      <c r="I298" s="208"/>
      <c r="J298" s="209">
        <f>ROUND(I298*H298,2)</f>
        <v>0</v>
      </c>
      <c r="K298" s="205" t="s">
        <v>140</v>
      </c>
      <c r="L298" s="61"/>
      <c r="M298" s="210" t="s">
        <v>21</v>
      </c>
      <c r="N298" s="211" t="s">
        <v>40</v>
      </c>
      <c r="O298" s="42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AR298" s="24" t="s">
        <v>141</v>
      </c>
      <c r="AT298" s="24" t="s">
        <v>136</v>
      </c>
      <c r="AU298" s="24" t="s">
        <v>78</v>
      </c>
      <c r="AY298" s="24" t="s">
        <v>134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4" t="s">
        <v>76</v>
      </c>
      <c r="BK298" s="214">
        <f>ROUND(I298*H298,2)</f>
        <v>0</v>
      </c>
      <c r="BL298" s="24" t="s">
        <v>141</v>
      </c>
      <c r="BM298" s="24" t="s">
        <v>467</v>
      </c>
    </row>
    <row r="299" spans="2:65" s="1" customFormat="1" ht="13.5">
      <c r="B299" s="41"/>
      <c r="C299" s="63"/>
      <c r="D299" s="215" t="s">
        <v>143</v>
      </c>
      <c r="E299" s="63"/>
      <c r="F299" s="216" t="s">
        <v>468</v>
      </c>
      <c r="G299" s="63"/>
      <c r="H299" s="63"/>
      <c r="I299" s="172"/>
      <c r="J299" s="63"/>
      <c r="K299" s="63"/>
      <c r="L299" s="61"/>
      <c r="M299" s="217"/>
      <c r="N299" s="42"/>
      <c r="O299" s="42"/>
      <c r="P299" s="42"/>
      <c r="Q299" s="42"/>
      <c r="R299" s="42"/>
      <c r="S299" s="42"/>
      <c r="T299" s="78"/>
      <c r="AT299" s="24" t="s">
        <v>143</v>
      </c>
      <c r="AU299" s="24" t="s">
        <v>78</v>
      </c>
    </row>
    <row r="300" spans="2:65" s="12" customFormat="1" ht="13.5">
      <c r="B300" s="218"/>
      <c r="C300" s="219"/>
      <c r="D300" s="215" t="s">
        <v>145</v>
      </c>
      <c r="E300" s="220" t="s">
        <v>21</v>
      </c>
      <c r="F300" s="221" t="s">
        <v>440</v>
      </c>
      <c r="G300" s="219"/>
      <c r="H300" s="222">
        <v>285.44799999999998</v>
      </c>
      <c r="I300" s="223"/>
      <c r="J300" s="219"/>
      <c r="K300" s="219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145</v>
      </c>
      <c r="AU300" s="228" t="s">
        <v>78</v>
      </c>
      <c r="AV300" s="12" t="s">
        <v>78</v>
      </c>
      <c r="AW300" s="12" t="s">
        <v>33</v>
      </c>
      <c r="AX300" s="12" t="s">
        <v>76</v>
      </c>
      <c r="AY300" s="228" t="s">
        <v>134</v>
      </c>
    </row>
    <row r="301" spans="2:65" s="11" customFormat="1" ht="29.85" customHeight="1">
      <c r="B301" s="187"/>
      <c r="C301" s="188"/>
      <c r="D301" s="189" t="s">
        <v>68</v>
      </c>
      <c r="E301" s="201" t="s">
        <v>469</v>
      </c>
      <c r="F301" s="201" t="s">
        <v>470</v>
      </c>
      <c r="G301" s="188"/>
      <c r="H301" s="188"/>
      <c r="I301" s="191"/>
      <c r="J301" s="202">
        <f>BK301</f>
        <v>0</v>
      </c>
      <c r="K301" s="188"/>
      <c r="L301" s="193"/>
      <c r="M301" s="194"/>
      <c r="N301" s="195"/>
      <c r="O301" s="195"/>
      <c r="P301" s="196">
        <f>SUM(P302:P303)</f>
        <v>0</v>
      </c>
      <c r="Q301" s="195"/>
      <c r="R301" s="196">
        <f>SUM(R302:R303)</f>
        <v>0</v>
      </c>
      <c r="S301" s="195"/>
      <c r="T301" s="197">
        <f>SUM(T302:T303)</f>
        <v>0</v>
      </c>
      <c r="AR301" s="198" t="s">
        <v>76</v>
      </c>
      <c r="AT301" s="199" t="s">
        <v>68</v>
      </c>
      <c r="AU301" s="199" t="s">
        <v>76</v>
      </c>
      <c r="AY301" s="198" t="s">
        <v>134</v>
      </c>
      <c r="BK301" s="200">
        <f>SUM(BK302:BK303)</f>
        <v>0</v>
      </c>
    </row>
    <row r="302" spans="2:65" s="1" customFormat="1" ht="25.5" customHeight="1">
      <c r="B302" s="41"/>
      <c r="C302" s="203" t="s">
        <v>471</v>
      </c>
      <c r="D302" s="203" t="s">
        <v>136</v>
      </c>
      <c r="E302" s="204" t="s">
        <v>472</v>
      </c>
      <c r="F302" s="205" t="s">
        <v>473</v>
      </c>
      <c r="G302" s="206" t="s">
        <v>437</v>
      </c>
      <c r="H302" s="207">
        <v>539.47199999999998</v>
      </c>
      <c r="I302" s="208"/>
      <c r="J302" s="209">
        <f>ROUND(I302*H302,2)</f>
        <v>0</v>
      </c>
      <c r="K302" s="205" t="s">
        <v>140</v>
      </c>
      <c r="L302" s="61"/>
      <c r="M302" s="210" t="s">
        <v>21</v>
      </c>
      <c r="N302" s="211" t="s">
        <v>40</v>
      </c>
      <c r="O302" s="42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24" t="s">
        <v>141</v>
      </c>
      <c r="AT302" s="24" t="s">
        <v>136</v>
      </c>
      <c r="AU302" s="24" t="s">
        <v>78</v>
      </c>
      <c r="AY302" s="24" t="s">
        <v>134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24" t="s">
        <v>76</v>
      </c>
      <c r="BK302" s="214">
        <f>ROUND(I302*H302,2)</f>
        <v>0</v>
      </c>
      <c r="BL302" s="24" t="s">
        <v>141</v>
      </c>
      <c r="BM302" s="24" t="s">
        <v>474</v>
      </c>
    </row>
    <row r="303" spans="2:65" s="1" customFormat="1" ht="27">
      <c r="B303" s="41"/>
      <c r="C303" s="63"/>
      <c r="D303" s="215" t="s">
        <v>143</v>
      </c>
      <c r="E303" s="63"/>
      <c r="F303" s="216" t="s">
        <v>475</v>
      </c>
      <c r="G303" s="63"/>
      <c r="H303" s="63"/>
      <c r="I303" s="172"/>
      <c r="J303" s="63"/>
      <c r="K303" s="63"/>
      <c r="L303" s="61"/>
      <c r="M303" s="261"/>
      <c r="N303" s="262"/>
      <c r="O303" s="262"/>
      <c r="P303" s="262"/>
      <c r="Q303" s="262"/>
      <c r="R303" s="262"/>
      <c r="S303" s="262"/>
      <c r="T303" s="263"/>
      <c r="AT303" s="24" t="s">
        <v>143</v>
      </c>
      <c r="AU303" s="24" t="s">
        <v>78</v>
      </c>
    </row>
    <row r="304" spans="2:65" s="1" customFormat="1" ht="6.95" customHeight="1">
      <c r="B304" s="56"/>
      <c r="C304" s="57"/>
      <c r="D304" s="57"/>
      <c r="E304" s="57"/>
      <c r="F304" s="57"/>
      <c r="G304" s="57"/>
      <c r="H304" s="57"/>
      <c r="I304" s="148"/>
      <c r="J304" s="57"/>
      <c r="K304" s="57"/>
      <c r="L304" s="61"/>
    </row>
  </sheetData>
  <sheetProtection algorithmName="SHA-512" hashValue="d6Tv+ith97PpsCcmQ9lct7KI+sB+adduJEL/lxwzbLmubPbgDIMlsTlYVBWENl7n58m2nzRiyWtwR2G8uGomyg==" saltValue="gAhmJyZUqZX1/PWorGpSZr1T15JMQxeB8G1rUh3+20+OSDsbIhzT4Euvj0ujZ1xcOtpPQ7RkMZVQiCMgESq3sw==" spinCount="100000" sheet="1" objects="1" scenarios="1" formatColumns="0" formatRows="0" autoFilter="0"/>
  <autoFilter ref="C89:K303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95</v>
      </c>
      <c r="G1" s="392" t="s">
        <v>96</v>
      </c>
      <c r="H1" s="392"/>
      <c r="I1" s="124"/>
      <c r="J1" s="123" t="s">
        <v>97</v>
      </c>
      <c r="K1" s="122" t="s">
        <v>98</v>
      </c>
      <c r="L1" s="123" t="s">
        <v>99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89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84" t="str">
        <f>'Rekapitulace stavby'!K6</f>
        <v>Revitalizace sídliště U Nádraží, Rokytnice v Orlických horách</v>
      </c>
      <c r="F7" s="385"/>
      <c r="G7" s="385"/>
      <c r="H7" s="385"/>
      <c r="I7" s="126"/>
      <c r="J7" s="29"/>
      <c r="K7" s="31"/>
    </row>
    <row r="8" spans="1:70">
      <c r="B8" s="28"/>
      <c r="C8" s="29"/>
      <c r="D8" s="37" t="s">
        <v>101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84" t="s">
        <v>476</v>
      </c>
      <c r="F9" s="386"/>
      <c r="G9" s="386"/>
      <c r="H9" s="386"/>
      <c r="I9" s="127"/>
      <c r="J9" s="42"/>
      <c r="K9" s="45"/>
    </row>
    <row r="10" spans="1:70" s="1" customFormat="1">
      <c r="B10" s="41"/>
      <c r="C10" s="42"/>
      <c r="D10" s="37" t="s">
        <v>103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87" t="s">
        <v>477</v>
      </c>
      <c r="F11" s="386"/>
      <c r="G11" s="386"/>
      <c r="H11" s="386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1:70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14.11.2017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29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28" t="s">
        <v>28</v>
      </c>
      <c r="J22" s="35" t="str">
        <f>IF('Rekapitulace stavby'!AN16="","",'Rekapitulace stavby'!AN16)</f>
        <v/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 xml:space="preserve"> </v>
      </c>
      <c r="F23" s="42"/>
      <c r="G23" s="42"/>
      <c r="H23" s="42"/>
      <c r="I23" s="128" t="s">
        <v>29</v>
      </c>
      <c r="J23" s="35" t="str">
        <f>IF('Rekapitulace stavby'!AN17="","",'Rekapitulace stavby'!AN17)</f>
        <v/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49" t="s">
        <v>21</v>
      </c>
      <c r="F26" s="349"/>
      <c r="G26" s="349"/>
      <c r="H26" s="349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35</v>
      </c>
      <c r="E29" s="42"/>
      <c r="F29" s="42"/>
      <c r="G29" s="42"/>
      <c r="H29" s="42"/>
      <c r="I29" s="127"/>
      <c r="J29" s="137">
        <f>ROUND(J88,2)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38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39">
        <f>ROUND(SUM(BE88:BE130), 2)</f>
        <v>0</v>
      </c>
      <c r="G32" s="42"/>
      <c r="H32" s="42"/>
      <c r="I32" s="140">
        <v>0.21</v>
      </c>
      <c r="J32" s="139">
        <f>ROUND(ROUND((SUM(BE88:BE130)),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39">
        <f>ROUND(SUM(BF88:BF130), 2)</f>
        <v>0</v>
      </c>
      <c r="G33" s="42"/>
      <c r="H33" s="42"/>
      <c r="I33" s="140">
        <v>0.15</v>
      </c>
      <c r="J33" s="139">
        <f>ROUND(ROUND((SUM(BF88:BF130)),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42</v>
      </c>
      <c r="F34" s="139">
        <f>ROUND(SUM(BG88:BG130),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43</v>
      </c>
      <c r="F35" s="139">
        <f>ROUND(SUM(BH88:BH130),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44</v>
      </c>
      <c r="F36" s="139">
        <f>ROUND(SUM(BI88:BI130),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45</v>
      </c>
      <c r="E38" s="79"/>
      <c r="F38" s="79"/>
      <c r="G38" s="143" t="s">
        <v>46</v>
      </c>
      <c r="H38" s="144" t="s">
        <v>47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105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4" t="str">
        <f>E7</f>
        <v>Revitalizace sídliště U Nádraží, Rokytnice v Orlických horách</v>
      </c>
      <c r="F47" s="385"/>
      <c r="G47" s="385"/>
      <c r="H47" s="385"/>
      <c r="I47" s="127"/>
      <c r="J47" s="42"/>
      <c r="K47" s="45"/>
    </row>
    <row r="48" spans="2:11">
      <c r="B48" s="28"/>
      <c r="C48" s="37" t="s">
        <v>101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84" t="s">
        <v>476</v>
      </c>
      <c r="F49" s="386"/>
      <c r="G49" s="386"/>
      <c r="H49" s="386"/>
      <c r="I49" s="127"/>
      <c r="J49" s="42"/>
      <c r="K49" s="45"/>
    </row>
    <row r="50" spans="2:47" s="1" customFormat="1" ht="14.45" customHeight="1">
      <c r="B50" s="41"/>
      <c r="C50" s="37" t="s">
        <v>103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87" t="str">
        <f>E11</f>
        <v>SO 001 - Zařízení staveniště</v>
      </c>
      <c r="F51" s="386"/>
      <c r="G51" s="386"/>
      <c r="H51" s="386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28" t="s">
        <v>25</v>
      </c>
      <c r="J53" s="129" t="str">
        <f>IF(J14="","",J14)</f>
        <v>14.11.2017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28" t="s">
        <v>32</v>
      </c>
      <c r="J55" s="349" t="str">
        <f>E23</f>
        <v xml:space="preserve"> </v>
      </c>
      <c r="K55" s="45"/>
    </row>
    <row r="56" spans="2:47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27"/>
      <c r="J56" s="388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106</v>
      </c>
      <c r="D58" s="141"/>
      <c r="E58" s="141"/>
      <c r="F58" s="141"/>
      <c r="G58" s="141"/>
      <c r="H58" s="141"/>
      <c r="I58" s="154"/>
      <c r="J58" s="155" t="s">
        <v>107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108</v>
      </c>
      <c r="D60" s="42"/>
      <c r="E60" s="42"/>
      <c r="F60" s="42"/>
      <c r="G60" s="42"/>
      <c r="H60" s="42"/>
      <c r="I60" s="127"/>
      <c r="J60" s="137">
        <f>J88</f>
        <v>0</v>
      </c>
      <c r="K60" s="45"/>
      <c r="AU60" s="24" t="s">
        <v>109</v>
      </c>
    </row>
    <row r="61" spans="2:47" s="8" customFormat="1" ht="24.95" customHeight="1">
      <c r="B61" s="158"/>
      <c r="C61" s="159"/>
      <c r="D61" s="160" t="s">
        <v>478</v>
      </c>
      <c r="E61" s="161"/>
      <c r="F61" s="161"/>
      <c r="G61" s="161"/>
      <c r="H61" s="161"/>
      <c r="I61" s="162"/>
      <c r="J61" s="163">
        <f>J89</f>
        <v>0</v>
      </c>
      <c r="K61" s="164"/>
    </row>
    <row r="62" spans="2:47" s="9" customFormat="1" ht="19.899999999999999" customHeight="1">
      <c r="B62" s="165"/>
      <c r="C62" s="166"/>
      <c r="D62" s="167" t="s">
        <v>479</v>
      </c>
      <c r="E62" s="168"/>
      <c r="F62" s="168"/>
      <c r="G62" s="168"/>
      <c r="H62" s="168"/>
      <c r="I62" s="169"/>
      <c r="J62" s="170">
        <f>J90</f>
        <v>0</v>
      </c>
      <c r="K62" s="171"/>
    </row>
    <row r="63" spans="2:47" s="9" customFormat="1" ht="19.899999999999999" customHeight="1">
      <c r="B63" s="165"/>
      <c r="C63" s="166"/>
      <c r="D63" s="167" t="s">
        <v>480</v>
      </c>
      <c r="E63" s="168"/>
      <c r="F63" s="168"/>
      <c r="G63" s="168"/>
      <c r="H63" s="168"/>
      <c r="I63" s="169"/>
      <c r="J63" s="170">
        <f>J100</f>
        <v>0</v>
      </c>
      <c r="K63" s="171"/>
    </row>
    <row r="64" spans="2:47" s="9" customFormat="1" ht="19.899999999999999" customHeight="1">
      <c r="B64" s="165"/>
      <c r="C64" s="166"/>
      <c r="D64" s="167" t="s">
        <v>481</v>
      </c>
      <c r="E64" s="168"/>
      <c r="F64" s="168"/>
      <c r="G64" s="168"/>
      <c r="H64" s="168"/>
      <c r="I64" s="169"/>
      <c r="J64" s="170">
        <f>J104</f>
        <v>0</v>
      </c>
      <c r="K64" s="171"/>
    </row>
    <row r="65" spans="2:12" s="9" customFormat="1" ht="19.899999999999999" customHeight="1">
      <c r="B65" s="165"/>
      <c r="C65" s="166"/>
      <c r="D65" s="167" t="s">
        <v>482</v>
      </c>
      <c r="E65" s="168"/>
      <c r="F65" s="168"/>
      <c r="G65" s="168"/>
      <c r="H65" s="168"/>
      <c r="I65" s="169"/>
      <c r="J65" s="170">
        <f>J123</f>
        <v>0</v>
      </c>
      <c r="K65" s="171"/>
    </row>
    <row r="66" spans="2:12" s="9" customFormat="1" ht="19.899999999999999" customHeight="1">
      <c r="B66" s="165"/>
      <c r="C66" s="166"/>
      <c r="D66" s="167" t="s">
        <v>483</v>
      </c>
      <c r="E66" s="168"/>
      <c r="F66" s="168"/>
      <c r="G66" s="168"/>
      <c r="H66" s="168"/>
      <c r="I66" s="169"/>
      <c r="J66" s="170">
        <f>J127</f>
        <v>0</v>
      </c>
      <c r="K66" s="171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0000000000003" customHeight="1">
      <c r="B73" s="41"/>
      <c r="C73" s="62" t="s">
        <v>118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6.5" customHeight="1">
      <c r="B76" s="41"/>
      <c r="C76" s="63"/>
      <c r="D76" s="63"/>
      <c r="E76" s="389" t="str">
        <f>E7</f>
        <v>Revitalizace sídliště U Nádraží, Rokytnice v Orlických horách</v>
      </c>
      <c r="F76" s="390"/>
      <c r="G76" s="390"/>
      <c r="H76" s="390"/>
      <c r="I76" s="172"/>
      <c r="J76" s="63"/>
      <c r="K76" s="63"/>
      <c r="L76" s="61"/>
    </row>
    <row r="77" spans="2:12">
      <c r="B77" s="28"/>
      <c r="C77" s="65" t="s">
        <v>101</v>
      </c>
      <c r="D77" s="173"/>
      <c r="E77" s="173"/>
      <c r="F77" s="173"/>
      <c r="G77" s="173"/>
      <c r="H77" s="173"/>
      <c r="J77" s="173"/>
      <c r="K77" s="173"/>
      <c r="L77" s="174"/>
    </row>
    <row r="78" spans="2:12" s="1" customFormat="1" ht="16.5" customHeight="1">
      <c r="B78" s="41"/>
      <c r="C78" s="63"/>
      <c r="D78" s="63"/>
      <c r="E78" s="389" t="s">
        <v>476</v>
      </c>
      <c r="F78" s="391"/>
      <c r="G78" s="391"/>
      <c r="H78" s="391"/>
      <c r="I78" s="172"/>
      <c r="J78" s="63"/>
      <c r="K78" s="63"/>
      <c r="L78" s="61"/>
    </row>
    <row r="79" spans="2:12" s="1" customFormat="1" ht="14.45" customHeight="1">
      <c r="B79" s="41"/>
      <c r="C79" s="65" t="s">
        <v>103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7.25" customHeight="1">
      <c r="B80" s="41"/>
      <c r="C80" s="63"/>
      <c r="D80" s="63"/>
      <c r="E80" s="360" t="str">
        <f>E11</f>
        <v>SO 001 - Zařízení staveniště</v>
      </c>
      <c r="F80" s="391"/>
      <c r="G80" s="391"/>
      <c r="H80" s="391"/>
      <c r="I80" s="172"/>
      <c r="J80" s="63"/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8" customHeight="1">
      <c r="B82" s="41"/>
      <c r="C82" s="65" t="s">
        <v>23</v>
      </c>
      <c r="D82" s="63"/>
      <c r="E82" s="63"/>
      <c r="F82" s="175" t="str">
        <f>F14</f>
        <v xml:space="preserve"> </v>
      </c>
      <c r="G82" s="63"/>
      <c r="H82" s="63"/>
      <c r="I82" s="176" t="s">
        <v>25</v>
      </c>
      <c r="J82" s="73" t="str">
        <f>IF(J14="","",J14)</f>
        <v>14.11.2017</v>
      </c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>
      <c r="B84" s="41"/>
      <c r="C84" s="65" t="s">
        <v>27</v>
      </c>
      <c r="D84" s="63"/>
      <c r="E84" s="63"/>
      <c r="F84" s="175" t="str">
        <f>E17</f>
        <v xml:space="preserve"> </v>
      </c>
      <c r="G84" s="63"/>
      <c r="H84" s="63"/>
      <c r="I84" s="176" t="s">
        <v>32</v>
      </c>
      <c r="J84" s="175" t="str">
        <f>E23</f>
        <v xml:space="preserve"> </v>
      </c>
      <c r="K84" s="63"/>
      <c r="L84" s="61"/>
    </row>
    <row r="85" spans="2:65" s="1" customFormat="1" ht="14.45" customHeight="1">
      <c r="B85" s="41"/>
      <c r="C85" s="65" t="s">
        <v>30</v>
      </c>
      <c r="D85" s="63"/>
      <c r="E85" s="63"/>
      <c r="F85" s="175" t="str">
        <f>IF(E20="","",E20)</f>
        <v/>
      </c>
      <c r="G85" s="63"/>
      <c r="H85" s="63"/>
      <c r="I85" s="172"/>
      <c r="J85" s="63"/>
      <c r="K85" s="63"/>
      <c r="L85" s="61"/>
    </row>
    <row r="86" spans="2:65" s="1" customFormat="1" ht="10.3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65" s="10" customFormat="1" ht="29.25" customHeight="1">
      <c r="B87" s="177"/>
      <c r="C87" s="178" t="s">
        <v>119</v>
      </c>
      <c r="D87" s="179" t="s">
        <v>54</v>
      </c>
      <c r="E87" s="179" t="s">
        <v>50</v>
      </c>
      <c r="F87" s="179" t="s">
        <v>120</v>
      </c>
      <c r="G87" s="179" t="s">
        <v>121</v>
      </c>
      <c r="H87" s="179" t="s">
        <v>122</v>
      </c>
      <c r="I87" s="180" t="s">
        <v>123</v>
      </c>
      <c r="J87" s="179" t="s">
        <v>107</v>
      </c>
      <c r="K87" s="181" t="s">
        <v>124</v>
      </c>
      <c r="L87" s="182"/>
      <c r="M87" s="81" t="s">
        <v>125</v>
      </c>
      <c r="N87" s="82" t="s">
        <v>39</v>
      </c>
      <c r="O87" s="82" t="s">
        <v>126</v>
      </c>
      <c r="P87" s="82" t="s">
        <v>127</v>
      </c>
      <c r="Q87" s="82" t="s">
        <v>128</v>
      </c>
      <c r="R87" s="82" t="s">
        <v>129</v>
      </c>
      <c r="S87" s="82" t="s">
        <v>130</v>
      </c>
      <c r="T87" s="83" t="s">
        <v>131</v>
      </c>
    </row>
    <row r="88" spans="2:65" s="1" customFormat="1" ht="29.25" customHeight="1">
      <c r="B88" s="41"/>
      <c r="C88" s="87" t="s">
        <v>108</v>
      </c>
      <c r="D88" s="63"/>
      <c r="E88" s="63"/>
      <c r="F88" s="63"/>
      <c r="G88" s="63"/>
      <c r="H88" s="63"/>
      <c r="I88" s="172"/>
      <c r="J88" s="183">
        <f>BK88</f>
        <v>0</v>
      </c>
      <c r="K88" s="63"/>
      <c r="L88" s="61"/>
      <c r="M88" s="84"/>
      <c r="N88" s="85"/>
      <c r="O88" s="85"/>
      <c r="P88" s="184">
        <f>P89</f>
        <v>0</v>
      </c>
      <c r="Q88" s="85"/>
      <c r="R88" s="184">
        <f>R89</f>
        <v>0</v>
      </c>
      <c r="S88" s="85"/>
      <c r="T88" s="185">
        <f>T89</f>
        <v>0</v>
      </c>
      <c r="AT88" s="24" t="s">
        <v>68</v>
      </c>
      <c r="AU88" s="24" t="s">
        <v>109</v>
      </c>
      <c r="BK88" s="186">
        <f>BK89</f>
        <v>0</v>
      </c>
    </row>
    <row r="89" spans="2:65" s="11" customFormat="1" ht="37.35" customHeight="1">
      <c r="B89" s="187"/>
      <c r="C89" s="188"/>
      <c r="D89" s="189" t="s">
        <v>68</v>
      </c>
      <c r="E89" s="190" t="s">
        <v>484</v>
      </c>
      <c r="F89" s="190" t="s">
        <v>485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P90+P100+P104+P123+P127</f>
        <v>0</v>
      </c>
      <c r="Q89" s="195"/>
      <c r="R89" s="196">
        <f>R90+R100+R104+R123+R127</f>
        <v>0</v>
      </c>
      <c r="S89" s="195"/>
      <c r="T89" s="197">
        <f>T90+T100+T104+T123+T127</f>
        <v>0</v>
      </c>
      <c r="AR89" s="198" t="s">
        <v>165</v>
      </c>
      <c r="AT89" s="199" t="s">
        <v>68</v>
      </c>
      <c r="AU89" s="199" t="s">
        <v>69</v>
      </c>
      <c r="AY89" s="198" t="s">
        <v>134</v>
      </c>
      <c r="BK89" s="200">
        <f>BK90+BK100+BK104+BK123+BK127</f>
        <v>0</v>
      </c>
    </row>
    <row r="90" spans="2:65" s="11" customFormat="1" ht="19.899999999999999" customHeight="1">
      <c r="B90" s="187"/>
      <c r="C90" s="188"/>
      <c r="D90" s="189" t="s">
        <v>68</v>
      </c>
      <c r="E90" s="201" t="s">
        <v>486</v>
      </c>
      <c r="F90" s="201" t="s">
        <v>487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SUM(P91:P99)</f>
        <v>0</v>
      </c>
      <c r="Q90" s="195"/>
      <c r="R90" s="196">
        <f>SUM(R91:R99)</f>
        <v>0</v>
      </c>
      <c r="S90" s="195"/>
      <c r="T90" s="197">
        <f>SUM(T91:T99)</f>
        <v>0</v>
      </c>
      <c r="AR90" s="198" t="s">
        <v>165</v>
      </c>
      <c r="AT90" s="199" t="s">
        <v>68</v>
      </c>
      <c r="AU90" s="199" t="s">
        <v>76</v>
      </c>
      <c r="AY90" s="198" t="s">
        <v>134</v>
      </c>
      <c r="BK90" s="200">
        <f>SUM(BK91:BK99)</f>
        <v>0</v>
      </c>
    </row>
    <row r="91" spans="2:65" s="1" customFormat="1" ht="16.5" customHeight="1">
      <c r="B91" s="41"/>
      <c r="C91" s="203" t="s">
        <v>76</v>
      </c>
      <c r="D91" s="203" t="s">
        <v>136</v>
      </c>
      <c r="E91" s="204" t="s">
        <v>488</v>
      </c>
      <c r="F91" s="205" t="s">
        <v>489</v>
      </c>
      <c r="G91" s="206" t="s">
        <v>490</v>
      </c>
      <c r="H91" s="207">
        <v>1</v>
      </c>
      <c r="I91" s="208"/>
      <c r="J91" s="209">
        <f>ROUND(I91*H91,2)</f>
        <v>0</v>
      </c>
      <c r="K91" s="205" t="s">
        <v>295</v>
      </c>
      <c r="L91" s="61"/>
      <c r="M91" s="210" t="s">
        <v>21</v>
      </c>
      <c r="N91" s="211" t="s">
        <v>40</v>
      </c>
      <c r="O91" s="42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4" t="s">
        <v>491</v>
      </c>
      <c r="AT91" s="24" t="s">
        <v>136</v>
      </c>
      <c r="AU91" s="24" t="s">
        <v>78</v>
      </c>
      <c r="AY91" s="24" t="s">
        <v>134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4" t="s">
        <v>76</v>
      </c>
      <c r="BK91" s="214">
        <f>ROUND(I91*H91,2)</f>
        <v>0</v>
      </c>
      <c r="BL91" s="24" t="s">
        <v>491</v>
      </c>
      <c r="BM91" s="24" t="s">
        <v>492</v>
      </c>
    </row>
    <row r="92" spans="2:65" s="1" customFormat="1" ht="27">
      <c r="B92" s="41"/>
      <c r="C92" s="63"/>
      <c r="D92" s="215" t="s">
        <v>143</v>
      </c>
      <c r="E92" s="63"/>
      <c r="F92" s="216" t="s">
        <v>493</v>
      </c>
      <c r="G92" s="63"/>
      <c r="H92" s="63"/>
      <c r="I92" s="172"/>
      <c r="J92" s="63"/>
      <c r="K92" s="63"/>
      <c r="L92" s="61"/>
      <c r="M92" s="217"/>
      <c r="N92" s="42"/>
      <c r="O92" s="42"/>
      <c r="P92" s="42"/>
      <c r="Q92" s="42"/>
      <c r="R92" s="42"/>
      <c r="S92" s="42"/>
      <c r="T92" s="78"/>
      <c r="AT92" s="24" t="s">
        <v>143</v>
      </c>
      <c r="AU92" s="24" t="s">
        <v>78</v>
      </c>
    </row>
    <row r="93" spans="2:65" s="1" customFormat="1" ht="40.5">
      <c r="B93" s="41"/>
      <c r="C93" s="63"/>
      <c r="D93" s="215" t="s">
        <v>306</v>
      </c>
      <c r="E93" s="63"/>
      <c r="F93" s="260" t="s">
        <v>494</v>
      </c>
      <c r="G93" s="63"/>
      <c r="H93" s="63"/>
      <c r="I93" s="172"/>
      <c r="J93" s="63"/>
      <c r="K93" s="63"/>
      <c r="L93" s="61"/>
      <c r="M93" s="217"/>
      <c r="N93" s="42"/>
      <c r="O93" s="42"/>
      <c r="P93" s="42"/>
      <c r="Q93" s="42"/>
      <c r="R93" s="42"/>
      <c r="S93" s="42"/>
      <c r="T93" s="78"/>
      <c r="AT93" s="24" t="s">
        <v>306</v>
      </c>
      <c r="AU93" s="24" t="s">
        <v>78</v>
      </c>
    </row>
    <row r="94" spans="2:65" s="1" customFormat="1" ht="16.5" customHeight="1">
      <c r="B94" s="41"/>
      <c r="C94" s="203" t="s">
        <v>78</v>
      </c>
      <c r="D94" s="203" t="s">
        <v>136</v>
      </c>
      <c r="E94" s="204" t="s">
        <v>495</v>
      </c>
      <c r="F94" s="205" t="s">
        <v>496</v>
      </c>
      <c r="G94" s="206" t="s">
        <v>490</v>
      </c>
      <c r="H94" s="207">
        <v>1</v>
      </c>
      <c r="I94" s="208"/>
      <c r="J94" s="209">
        <f>ROUND(I94*H94,2)</f>
        <v>0</v>
      </c>
      <c r="K94" s="205" t="s">
        <v>295</v>
      </c>
      <c r="L94" s="61"/>
      <c r="M94" s="210" t="s">
        <v>21</v>
      </c>
      <c r="N94" s="211" t="s">
        <v>40</v>
      </c>
      <c r="O94" s="4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4" t="s">
        <v>491</v>
      </c>
      <c r="AT94" s="24" t="s">
        <v>136</v>
      </c>
      <c r="AU94" s="24" t="s">
        <v>78</v>
      </c>
      <c r="AY94" s="24" t="s">
        <v>134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4" t="s">
        <v>76</v>
      </c>
      <c r="BK94" s="214">
        <f>ROUND(I94*H94,2)</f>
        <v>0</v>
      </c>
      <c r="BL94" s="24" t="s">
        <v>491</v>
      </c>
      <c r="BM94" s="24" t="s">
        <v>497</v>
      </c>
    </row>
    <row r="95" spans="2:65" s="1" customFormat="1" ht="27">
      <c r="B95" s="41"/>
      <c r="C95" s="63"/>
      <c r="D95" s="215" t="s">
        <v>143</v>
      </c>
      <c r="E95" s="63"/>
      <c r="F95" s="216" t="s">
        <v>498</v>
      </c>
      <c r="G95" s="63"/>
      <c r="H95" s="63"/>
      <c r="I95" s="172"/>
      <c r="J95" s="63"/>
      <c r="K95" s="63"/>
      <c r="L95" s="61"/>
      <c r="M95" s="217"/>
      <c r="N95" s="42"/>
      <c r="O95" s="42"/>
      <c r="P95" s="42"/>
      <c r="Q95" s="42"/>
      <c r="R95" s="42"/>
      <c r="S95" s="42"/>
      <c r="T95" s="78"/>
      <c r="AT95" s="24" t="s">
        <v>143</v>
      </c>
      <c r="AU95" s="24" t="s">
        <v>78</v>
      </c>
    </row>
    <row r="96" spans="2:65" s="1" customFormat="1" ht="40.5">
      <c r="B96" s="41"/>
      <c r="C96" s="63"/>
      <c r="D96" s="215" t="s">
        <v>306</v>
      </c>
      <c r="E96" s="63"/>
      <c r="F96" s="260" t="s">
        <v>499</v>
      </c>
      <c r="G96" s="63"/>
      <c r="H96" s="63"/>
      <c r="I96" s="172"/>
      <c r="J96" s="63"/>
      <c r="K96" s="63"/>
      <c r="L96" s="61"/>
      <c r="M96" s="217"/>
      <c r="N96" s="42"/>
      <c r="O96" s="42"/>
      <c r="P96" s="42"/>
      <c r="Q96" s="42"/>
      <c r="R96" s="42"/>
      <c r="S96" s="42"/>
      <c r="T96" s="78"/>
      <c r="AT96" s="24" t="s">
        <v>306</v>
      </c>
      <c r="AU96" s="24" t="s">
        <v>78</v>
      </c>
    </row>
    <row r="97" spans="2:65" s="1" customFormat="1" ht="16.5" customHeight="1">
      <c r="B97" s="41"/>
      <c r="C97" s="203" t="s">
        <v>154</v>
      </c>
      <c r="D97" s="203" t="s">
        <v>136</v>
      </c>
      <c r="E97" s="204" t="s">
        <v>500</v>
      </c>
      <c r="F97" s="205" t="s">
        <v>501</v>
      </c>
      <c r="G97" s="206" t="s">
        <v>490</v>
      </c>
      <c r="H97" s="207">
        <v>1</v>
      </c>
      <c r="I97" s="208"/>
      <c r="J97" s="209">
        <f>ROUND(I97*H97,2)</f>
        <v>0</v>
      </c>
      <c r="K97" s="205" t="s">
        <v>295</v>
      </c>
      <c r="L97" s="61"/>
      <c r="M97" s="210" t="s">
        <v>21</v>
      </c>
      <c r="N97" s="211" t="s">
        <v>40</v>
      </c>
      <c r="O97" s="4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4" t="s">
        <v>491</v>
      </c>
      <c r="AT97" s="24" t="s">
        <v>136</v>
      </c>
      <c r="AU97" s="24" t="s">
        <v>78</v>
      </c>
      <c r="AY97" s="24" t="s">
        <v>134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4" t="s">
        <v>76</v>
      </c>
      <c r="BK97" s="214">
        <f>ROUND(I97*H97,2)</f>
        <v>0</v>
      </c>
      <c r="BL97" s="24" t="s">
        <v>491</v>
      </c>
      <c r="BM97" s="24" t="s">
        <v>502</v>
      </c>
    </row>
    <row r="98" spans="2:65" s="1" customFormat="1" ht="27">
      <c r="B98" s="41"/>
      <c r="C98" s="63"/>
      <c r="D98" s="215" t="s">
        <v>143</v>
      </c>
      <c r="E98" s="63"/>
      <c r="F98" s="216" t="s">
        <v>503</v>
      </c>
      <c r="G98" s="63"/>
      <c r="H98" s="63"/>
      <c r="I98" s="172"/>
      <c r="J98" s="63"/>
      <c r="K98" s="63"/>
      <c r="L98" s="61"/>
      <c r="M98" s="217"/>
      <c r="N98" s="42"/>
      <c r="O98" s="42"/>
      <c r="P98" s="42"/>
      <c r="Q98" s="42"/>
      <c r="R98" s="42"/>
      <c r="S98" s="42"/>
      <c r="T98" s="78"/>
      <c r="AT98" s="24" t="s">
        <v>143</v>
      </c>
      <c r="AU98" s="24" t="s">
        <v>78</v>
      </c>
    </row>
    <row r="99" spans="2:65" s="1" customFormat="1" ht="121.5">
      <c r="B99" s="41"/>
      <c r="C99" s="63"/>
      <c r="D99" s="215" t="s">
        <v>306</v>
      </c>
      <c r="E99" s="63"/>
      <c r="F99" s="260" t="s">
        <v>504</v>
      </c>
      <c r="G99" s="63"/>
      <c r="H99" s="63"/>
      <c r="I99" s="172"/>
      <c r="J99" s="63"/>
      <c r="K99" s="63"/>
      <c r="L99" s="61"/>
      <c r="M99" s="217"/>
      <c r="N99" s="42"/>
      <c r="O99" s="42"/>
      <c r="P99" s="42"/>
      <c r="Q99" s="42"/>
      <c r="R99" s="42"/>
      <c r="S99" s="42"/>
      <c r="T99" s="78"/>
      <c r="AT99" s="24" t="s">
        <v>306</v>
      </c>
      <c r="AU99" s="24" t="s">
        <v>78</v>
      </c>
    </row>
    <row r="100" spans="2:65" s="11" customFormat="1" ht="29.85" customHeight="1">
      <c r="B100" s="187"/>
      <c r="C100" s="188"/>
      <c r="D100" s="189" t="s">
        <v>68</v>
      </c>
      <c r="E100" s="201" t="s">
        <v>505</v>
      </c>
      <c r="F100" s="201" t="s">
        <v>506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SUM(P101:P103)</f>
        <v>0</v>
      </c>
      <c r="Q100" s="195"/>
      <c r="R100" s="196">
        <f>SUM(R101:R103)</f>
        <v>0</v>
      </c>
      <c r="S100" s="195"/>
      <c r="T100" s="197">
        <f>SUM(T101:T103)</f>
        <v>0</v>
      </c>
      <c r="AR100" s="198" t="s">
        <v>165</v>
      </c>
      <c r="AT100" s="199" t="s">
        <v>68</v>
      </c>
      <c r="AU100" s="199" t="s">
        <v>76</v>
      </c>
      <c r="AY100" s="198" t="s">
        <v>134</v>
      </c>
      <c r="BK100" s="200">
        <f>SUM(BK101:BK103)</f>
        <v>0</v>
      </c>
    </row>
    <row r="101" spans="2:65" s="1" customFormat="1" ht="16.5" customHeight="1">
      <c r="B101" s="41"/>
      <c r="C101" s="203" t="s">
        <v>141</v>
      </c>
      <c r="D101" s="203" t="s">
        <v>136</v>
      </c>
      <c r="E101" s="204" t="s">
        <v>507</v>
      </c>
      <c r="F101" s="205" t="s">
        <v>506</v>
      </c>
      <c r="G101" s="206" t="s">
        <v>490</v>
      </c>
      <c r="H101" s="207">
        <v>1</v>
      </c>
      <c r="I101" s="208"/>
      <c r="J101" s="209">
        <f>ROUND(I101*H101,2)</f>
        <v>0</v>
      </c>
      <c r="K101" s="205" t="s">
        <v>295</v>
      </c>
      <c r="L101" s="61"/>
      <c r="M101" s="210" t="s">
        <v>21</v>
      </c>
      <c r="N101" s="211" t="s">
        <v>40</v>
      </c>
      <c r="O101" s="4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4" t="s">
        <v>491</v>
      </c>
      <c r="AT101" s="24" t="s">
        <v>136</v>
      </c>
      <c r="AU101" s="24" t="s">
        <v>78</v>
      </c>
      <c r="AY101" s="24" t="s">
        <v>134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4" t="s">
        <v>76</v>
      </c>
      <c r="BK101" s="214">
        <f>ROUND(I101*H101,2)</f>
        <v>0</v>
      </c>
      <c r="BL101" s="24" t="s">
        <v>491</v>
      </c>
      <c r="BM101" s="24" t="s">
        <v>508</v>
      </c>
    </row>
    <row r="102" spans="2:65" s="1" customFormat="1" ht="13.5">
      <c r="B102" s="41"/>
      <c r="C102" s="63"/>
      <c r="D102" s="215" t="s">
        <v>143</v>
      </c>
      <c r="E102" s="63"/>
      <c r="F102" s="216" t="s">
        <v>509</v>
      </c>
      <c r="G102" s="63"/>
      <c r="H102" s="63"/>
      <c r="I102" s="172"/>
      <c r="J102" s="63"/>
      <c r="K102" s="63"/>
      <c r="L102" s="61"/>
      <c r="M102" s="217"/>
      <c r="N102" s="42"/>
      <c r="O102" s="42"/>
      <c r="P102" s="42"/>
      <c r="Q102" s="42"/>
      <c r="R102" s="42"/>
      <c r="S102" s="42"/>
      <c r="T102" s="78"/>
      <c r="AT102" s="24" t="s">
        <v>143</v>
      </c>
      <c r="AU102" s="24" t="s">
        <v>78</v>
      </c>
    </row>
    <row r="103" spans="2:65" s="1" customFormat="1" ht="67.5">
      <c r="B103" s="41"/>
      <c r="C103" s="63"/>
      <c r="D103" s="215" t="s">
        <v>306</v>
      </c>
      <c r="E103" s="63"/>
      <c r="F103" s="260" t="s">
        <v>510</v>
      </c>
      <c r="G103" s="63"/>
      <c r="H103" s="63"/>
      <c r="I103" s="172"/>
      <c r="J103" s="63"/>
      <c r="K103" s="63"/>
      <c r="L103" s="61"/>
      <c r="M103" s="217"/>
      <c r="N103" s="42"/>
      <c r="O103" s="42"/>
      <c r="P103" s="42"/>
      <c r="Q103" s="42"/>
      <c r="R103" s="42"/>
      <c r="S103" s="42"/>
      <c r="T103" s="78"/>
      <c r="AT103" s="24" t="s">
        <v>306</v>
      </c>
      <c r="AU103" s="24" t="s">
        <v>78</v>
      </c>
    </row>
    <row r="104" spans="2:65" s="11" customFormat="1" ht="29.85" customHeight="1">
      <c r="B104" s="187"/>
      <c r="C104" s="188"/>
      <c r="D104" s="189" t="s">
        <v>68</v>
      </c>
      <c r="E104" s="201" t="s">
        <v>511</v>
      </c>
      <c r="F104" s="201" t="s">
        <v>88</v>
      </c>
      <c r="G104" s="188"/>
      <c r="H104" s="188"/>
      <c r="I104" s="191"/>
      <c r="J104" s="202">
        <f>BK104</f>
        <v>0</v>
      </c>
      <c r="K104" s="188"/>
      <c r="L104" s="193"/>
      <c r="M104" s="194"/>
      <c r="N104" s="195"/>
      <c r="O104" s="195"/>
      <c r="P104" s="196">
        <f>SUM(P105:P122)</f>
        <v>0</v>
      </c>
      <c r="Q104" s="195"/>
      <c r="R104" s="196">
        <f>SUM(R105:R122)</f>
        <v>0</v>
      </c>
      <c r="S104" s="195"/>
      <c r="T104" s="197">
        <f>SUM(T105:T122)</f>
        <v>0</v>
      </c>
      <c r="AR104" s="198" t="s">
        <v>165</v>
      </c>
      <c r="AT104" s="199" t="s">
        <v>68</v>
      </c>
      <c r="AU104" s="199" t="s">
        <v>76</v>
      </c>
      <c r="AY104" s="198" t="s">
        <v>134</v>
      </c>
      <c r="BK104" s="200">
        <f>SUM(BK105:BK122)</f>
        <v>0</v>
      </c>
    </row>
    <row r="105" spans="2:65" s="1" customFormat="1" ht="16.5" customHeight="1">
      <c r="B105" s="41"/>
      <c r="C105" s="203" t="s">
        <v>165</v>
      </c>
      <c r="D105" s="203" t="s">
        <v>136</v>
      </c>
      <c r="E105" s="204" t="s">
        <v>512</v>
      </c>
      <c r="F105" s="205" t="s">
        <v>88</v>
      </c>
      <c r="G105" s="206" t="s">
        <v>490</v>
      </c>
      <c r="H105" s="207">
        <v>1</v>
      </c>
      <c r="I105" s="208"/>
      <c r="J105" s="209">
        <f>ROUND(I105*H105,2)</f>
        <v>0</v>
      </c>
      <c r="K105" s="205" t="s">
        <v>295</v>
      </c>
      <c r="L105" s="61"/>
      <c r="M105" s="210" t="s">
        <v>21</v>
      </c>
      <c r="N105" s="211" t="s">
        <v>40</v>
      </c>
      <c r="O105" s="42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4" t="s">
        <v>491</v>
      </c>
      <c r="AT105" s="24" t="s">
        <v>136</v>
      </c>
      <c r="AU105" s="24" t="s">
        <v>78</v>
      </c>
      <c r="AY105" s="24" t="s">
        <v>134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4" t="s">
        <v>76</v>
      </c>
      <c r="BK105" s="214">
        <f>ROUND(I105*H105,2)</f>
        <v>0</v>
      </c>
      <c r="BL105" s="24" t="s">
        <v>491</v>
      </c>
      <c r="BM105" s="24" t="s">
        <v>513</v>
      </c>
    </row>
    <row r="106" spans="2:65" s="1" customFormat="1" ht="13.5">
      <c r="B106" s="41"/>
      <c r="C106" s="63"/>
      <c r="D106" s="215" t="s">
        <v>143</v>
      </c>
      <c r="E106" s="63"/>
      <c r="F106" s="216" t="s">
        <v>514</v>
      </c>
      <c r="G106" s="63"/>
      <c r="H106" s="63"/>
      <c r="I106" s="172"/>
      <c r="J106" s="63"/>
      <c r="K106" s="63"/>
      <c r="L106" s="61"/>
      <c r="M106" s="217"/>
      <c r="N106" s="42"/>
      <c r="O106" s="42"/>
      <c r="P106" s="42"/>
      <c r="Q106" s="42"/>
      <c r="R106" s="42"/>
      <c r="S106" s="42"/>
      <c r="T106" s="78"/>
      <c r="AT106" s="24" t="s">
        <v>143</v>
      </c>
      <c r="AU106" s="24" t="s">
        <v>78</v>
      </c>
    </row>
    <row r="107" spans="2:65" s="1" customFormat="1" ht="67.5">
      <c r="B107" s="41"/>
      <c r="C107" s="63"/>
      <c r="D107" s="215" t="s">
        <v>306</v>
      </c>
      <c r="E107" s="63"/>
      <c r="F107" s="260" t="s">
        <v>515</v>
      </c>
      <c r="G107" s="63"/>
      <c r="H107" s="63"/>
      <c r="I107" s="172"/>
      <c r="J107" s="63"/>
      <c r="K107" s="63"/>
      <c r="L107" s="61"/>
      <c r="M107" s="217"/>
      <c r="N107" s="42"/>
      <c r="O107" s="42"/>
      <c r="P107" s="42"/>
      <c r="Q107" s="42"/>
      <c r="R107" s="42"/>
      <c r="S107" s="42"/>
      <c r="T107" s="78"/>
      <c r="AT107" s="24" t="s">
        <v>306</v>
      </c>
      <c r="AU107" s="24" t="s">
        <v>78</v>
      </c>
    </row>
    <row r="108" spans="2:65" s="1" customFormat="1" ht="16.5" customHeight="1">
      <c r="B108" s="41"/>
      <c r="C108" s="203" t="s">
        <v>172</v>
      </c>
      <c r="D108" s="203" t="s">
        <v>136</v>
      </c>
      <c r="E108" s="204" t="s">
        <v>516</v>
      </c>
      <c r="F108" s="205" t="s">
        <v>517</v>
      </c>
      <c r="G108" s="206" t="s">
        <v>490</v>
      </c>
      <c r="H108" s="207">
        <v>1</v>
      </c>
      <c r="I108" s="208"/>
      <c r="J108" s="209">
        <f>ROUND(I108*H108,2)</f>
        <v>0</v>
      </c>
      <c r="K108" s="205" t="s">
        <v>295</v>
      </c>
      <c r="L108" s="61"/>
      <c r="M108" s="210" t="s">
        <v>21</v>
      </c>
      <c r="N108" s="211" t="s">
        <v>40</v>
      </c>
      <c r="O108" s="42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4" t="s">
        <v>491</v>
      </c>
      <c r="AT108" s="24" t="s">
        <v>136</v>
      </c>
      <c r="AU108" s="24" t="s">
        <v>78</v>
      </c>
      <c r="AY108" s="24" t="s">
        <v>134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4" t="s">
        <v>76</v>
      </c>
      <c r="BK108" s="214">
        <f>ROUND(I108*H108,2)</f>
        <v>0</v>
      </c>
      <c r="BL108" s="24" t="s">
        <v>491</v>
      </c>
      <c r="BM108" s="24" t="s">
        <v>518</v>
      </c>
    </row>
    <row r="109" spans="2:65" s="1" customFormat="1" ht="13.5">
      <c r="B109" s="41"/>
      <c r="C109" s="63"/>
      <c r="D109" s="215" t="s">
        <v>143</v>
      </c>
      <c r="E109" s="63"/>
      <c r="F109" s="216" t="s">
        <v>519</v>
      </c>
      <c r="G109" s="63"/>
      <c r="H109" s="63"/>
      <c r="I109" s="172"/>
      <c r="J109" s="63"/>
      <c r="K109" s="63"/>
      <c r="L109" s="61"/>
      <c r="M109" s="217"/>
      <c r="N109" s="42"/>
      <c r="O109" s="42"/>
      <c r="P109" s="42"/>
      <c r="Q109" s="42"/>
      <c r="R109" s="42"/>
      <c r="S109" s="42"/>
      <c r="T109" s="78"/>
      <c r="AT109" s="24" t="s">
        <v>143</v>
      </c>
      <c r="AU109" s="24" t="s">
        <v>78</v>
      </c>
    </row>
    <row r="110" spans="2:65" s="1" customFormat="1" ht="40.5">
      <c r="B110" s="41"/>
      <c r="C110" s="63"/>
      <c r="D110" s="215" t="s">
        <v>306</v>
      </c>
      <c r="E110" s="63"/>
      <c r="F110" s="260" t="s">
        <v>520</v>
      </c>
      <c r="G110" s="63"/>
      <c r="H110" s="63"/>
      <c r="I110" s="172"/>
      <c r="J110" s="63"/>
      <c r="K110" s="63"/>
      <c r="L110" s="61"/>
      <c r="M110" s="217"/>
      <c r="N110" s="42"/>
      <c r="O110" s="42"/>
      <c r="P110" s="42"/>
      <c r="Q110" s="42"/>
      <c r="R110" s="42"/>
      <c r="S110" s="42"/>
      <c r="T110" s="78"/>
      <c r="AT110" s="24" t="s">
        <v>306</v>
      </c>
      <c r="AU110" s="24" t="s">
        <v>78</v>
      </c>
    </row>
    <row r="111" spans="2:65" s="1" customFormat="1" ht="16.5" customHeight="1">
      <c r="B111" s="41"/>
      <c r="C111" s="203" t="s">
        <v>178</v>
      </c>
      <c r="D111" s="203" t="s">
        <v>136</v>
      </c>
      <c r="E111" s="204" t="s">
        <v>521</v>
      </c>
      <c r="F111" s="205" t="s">
        <v>522</v>
      </c>
      <c r="G111" s="206" t="s">
        <v>490</v>
      </c>
      <c r="H111" s="207">
        <v>1</v>
      </c>
      <c r="I111" s="208"/>
      <c r="J111" s="209">
        <f>ROUND(I111*H111,2)</f>
        <v>0</v>
      </c>
      <c r="K111" s="205" t="s">
        <v>295</v>
      </c>
      <c r="L111" s="61"/>
      <c r="M111" s="210" t="s">
        <v>21</v>
      </c>
      <c r="N111" s="211" t="s">
        <v>40</v>
      </c>
      <c r="O111" s="4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4" t="s">
        <v>491</v>
      </c>
      <c r="AT111" s="24" t="s">
        <v>136</v>
      </c>
      <c r="AU111" s="24" t="s">
        <v>78</v>
      </c>
      <c r="AY111" s="24" t="s">
        <v>134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4" t="s">
        <v>76</v>
      </c>
      <c r="BK111" s="214">
        <f>ROUND(I111*H111,2)</f>
        <v>0</v>
      </c>
      <c r="BL111" s="24" t="s">
        <v>491</v>
      </c>
      <c r="BM111" s="24" t="s">
        <v>523</v>
      </c>
    </row>
    <row r="112" spans="2:65" s="1" customFormat="1" ht="13.5">
      <c r="B112" s="41"/>
      <c r="C112" s="63"/>
      <c r="D112" s="215" t="s">
        <v>143</v>
      </c>
      <c r="E112" s="63"/>
      <c r="F112" s="216" t="s">
        <v>524</v>
      </c>
      <c r="G112" s="63"/>
      <c r="H112" s="63"/>
      <c r="I112" s="172"/>
      <c r="J112" s="63"/>
      <c r="K112" s="63"/>
      <c r="L112" s="61"/>
      <c r="M112" s="217"/>
      <c r="N112" s="42"/>
      <c r="O112" s="42"/>
      <c r="P112" s="42"/>
      <c r="Q112" s="42"/>
      <c r="R112" s="42"/>
      <c r="S112" s="42"/>
      <c r="T112" s="78"/>
      <c r="AT112" s="24" t="s">
        <v>143</v>
      </c>
      <c r="AU112" s="24" t="s">
        <v>78</v>
      </c>
    </row>
    <row r="113" spans="2:65" s="1" customFormat="1" ht="81">
      <c r="B113" s="41"/>
      <c r="C113" s="63"/>
      <c r="D113" s="215" t="s">
        <v>306</v>
      </c>
      <c r="E113" s="63"/>
      <c r="F113" s="260" t="s">
        <v>525</v>
      </c>
      <c r="G113" s="63"/>
      <c r="H113" s="63"/>
      <c r="I113" s="172"/>
      <c r="J113" s="63"/>
      <c r="K113" s="63"/>
      <c r="L113" s="61"/>
      <c r="M113" s="217"/>
      <c r="N113" s="42"/>
      <c r="O113" s="42"/>
      <c r="P113" s="42"/>
      <c r="Q113" s="42"/>
      <c r="R113" s="42"/>
      <c r="S113" s="42"/>
      <c r="T113" s="78"/>
      <c r="AT113" s="24" t="s">
        <v>306</v>
      </c>
      <c r="AU113" s="24" t="s">
        <v>78</v>
      </c>
    </row>
    <row r="114" spans="2:65" s="1" customFormat="1" ht="16.5" customHeight="1">
      <c r="B114" s="41"/>
      <c r="C114" s="203" t="s">
        <v>185</v>
      </c>
      <c r="D114" s="203" t="s">
        <v>136</v>
      </c>
      <c r="E114" s="204" t="s">
        <v>526</v>
      </c>
      <c r="F114" s="205" t="s">
        <v>527</v>
      </c>
      <c r="G114" s="206" t="s">
        <v>490</v>
      </c>
      <c r="H114" s="207">
        <v>1</v>
      </c>
      <c r="I114" s="208"/>
      <c r="J114" s="209">
        <f>ROUND(I114*H114,2)</f>
        <v>0</v>
      </c>
      <c r="K114" s="205" t="s">
        <v>295</v>
      </c>
      <c r="L114" s="61"/>
      <c r="M114" s="210" t="s">
        <v>21</v>
      </c>
      <c r="N114" s="211" t="s">
        <v>40</v>
      </c>
      <c r="O114" s="4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4" t="s">
        <v>491</v>
      </c>
      <c r="AT114" s="24" t="s">
        <v>136</v>
      </c>
      <c r="AU114" s="24" t="s">
        <v>78</v>
      </c>
      <c r="AY114" s="24" t="s">
        <v>134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4" t="s">
        <v>76</v>
      </c>
      <c r="BK114" s="214">
        <f>ROUND(I114*H114,2)</f>
        <v>0</v>
      </c>
      <c r="BL114" s="24" t="s">
        <v>491</v>
      </c>
      <c r="BM114" s="24" t="s">
        <v>528</v>
      </c>
    </row>
    <row r="115" spans="2:65" s="1" customFormat="1" ht="13.5">
      <c r="B115" s="41"/>
      <c r="C115" s="63"/>
      <c r="D115" s="215" t="s">
        <v>143</v>
      </c>
      <c r="E115" s="63"/>
      <c r="F115" s="216" t="s">
        <v>529</v>
      </c>
      <c r="G115" s="63"/>
      <c r="H115" s="63"/>
      <c r="I115" s="172"/>
      <c r="J115" s="63"/>
      <c r="K115" s="63"/>
      <c r="L115" s="61"/>
      <c r="M115" s="217"/>
      <c r="N115" s="42"/>
      <c r="O115" s="42"/>
      <c r="P115" s="42"/>
      <c r="Q115" s="42"/>
      <c r="R115" s="42"/>
      <c r="S115" s="42"/>
      <c r="T115" s="78"/>
      <c r="AT115" s="24" t="s">
        <v>143</v>
      </c>
      <c r="AU115" s="24" t="s">
        <v>78</v>
      </c>
    </row>
    <row r="116" spans="2:65" s="1" customFormat="1" ht="81">
      <c r="B116" s="41"/>
      <c r="C116" s="63"/>
      <c r="D116" s="215" t="s">
        <v>306</v>
      </c>
      <c r="E116" s="63"/>
      <c r="F116" s="260" t="s">
        <v>530</v>
      </c>
      <c r="G116" s="63"/>
      <c r="H116" s="63"/>
      <c r="I116" s="172"/>
      <c r="J116" s="63"/>
      <c r="K116" s="63"/>
      <c r="L116" s="61"/>
      <c r="M116" s="217"/>
      <c r="N116" s="42"/>
      <c r="O116" s="42"/>
      <c r="P116" s="42"/>
      <c r="Q116" s="42"/>
      <c r="R116" s="42"/>
      <c r="S116" s="42"/>
      <c r="T116" s="78"/>
      <c r="AT116" s="24" t="s">
        <v>306</v>
      </c>
      <c r="AU116" s="24" t="s">
        <v>78</v>
      </c>
    </row>
    <row r="117" spans="2:65" s="1" customFormat="1" ht="16.5" customHeight="1">
      <c r="B117" s="41"/>
      <c r="C117" s="203" t="s">
        <v>198</v>
      </c>
      <c r="D117" s="203" t="s">
        <v>136</v>
      </c>
      <c r="E117" s="204" t="s">
        <v>531</v>
      </c>
      <c r="F117" s="205" t="s">
        <v>532</v>
      </c>
      <c r="G117" s="206" t="s">
        <v>490</v>
      </c>
      <c r="H117" s="207">
        <v>1</v>
      </c>
      <c r="I117" s="208"/>
      <c r="J117" s="209">
        <f>ROUND(I117*H117,2)</f>
        <v>0</v>
      </c>
      <c r="K117" s="205" t="s">
        <v>295</v>
      </c>
      <c r="L117" s="61"/>
      <c r="M117" s="210" t="s">
        <v>21</v>
      </c>
      <c r="N117" s="211" t="s">
        <v>40</v>
      </c>
      <c r="O117" s="4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4" t="s">
        <v>491</v>
      </c>
      <c r="AT117" s="24" t="s">
        <v>136</v>
      </c>
      <c r="AU117" s="24" t="s">
        <v>78</v>
      </c>
      <c r="AY117" s="24" t="s">
        <v>134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4" t="s">
        <v>76</v>
      </c>
      <c r="BK117" s="214">
        <f>ROUND(I117*H117,2)</f>
        <v>0</v>
      </c>
      <c r="BL117" s="24" t="s">
        <v>491</v>
      </c>
      <c r="BM117" s="24" t="s">
        <v>533</v>
      </c>
    </row>
    <row r="118" spans="2:65" s="1" customFormat="1" ht="13.5">
      <c r="B118" s="41"/>
      <c r="C118" s="63"/>
      <c r="D118" s="215" t="s">
        <v>143</v>
      </c>
      <c r="E118" s="63"/>
      <c r="F118" s="216" t="s">
        <v>534</v>
      </c>
      <c r="G118" s="63"/>
      <c r="H118" s="63"/>
      <c r="I118" s="172"/>
      <c r="J118" s="63"/>
      <c r="K118" s="63"/>
      <c r="L118" s="61"/>
      <c r="M118" s="217"/>
      <c r="N118" s="42"/>
      <c r="O118" s="42"/>
      <c r="P118" s="42"/>
      <c r="Q118" s="42"/>
      <c r="R118" s="42"/>
      <c r="S118" s="42"/>
      <c r="T118" s="78"/>
      <c r="AT118" s="24" t="s">
        <v>143</v>
      </c>
      <c r="AU118" s="24" t="s">
        <v>78</v>
      </c>
    </row>
    <row r="119" spans="2:65" s="1" customFormat="1" ht="108">
      <c r="B119" s="41"/>
      <c r="C119" s="63"/>
      <c r="D119" s="215" t="s">
        <v>306</v>
      </c>
      <c r="E119" s="63"/>
      <c r="F119" s="260" t="s">
        <v>535</v>
      </c>
      <c r="G119" s="63"/>
      <c r="H119" s="63"/>
      <c r="I119" s="172"/>
      <c r="J119" s="63"/>
      <c r="K119" s="63"/>
      <c r="L119" s="61"/>
      <c r="M119" s="217"/>
      <c r="N119" s="42"/>
      <c r="O119" s="42"/>
      <c r="P119" s="42"/>
      <c r="Q119" s="42"/>
      <c r="R119" s="42"/>
      <c r="S119" s="42"/>
      <c r="T119" s="78"/>
      <c r="AT119" s="24" t="s">
        <v>306</v>
      </c>
      <c r="AU119" s="24" t="s">
        <v>78</v>
      </c>
    </row>
    <row r="120" spans="2:65" s="1" customFormat="1" ht="16.5" customHeight="1">
      <c r="B120" s="41"/>
      <c r="C120" s="203" t="s">
        <v>205</v>
      </c>
      <c r="D120" s="203" t="s">
        <v>136</v>
      </c>
      <c r="E120" s="204" t="s">
        <v>536</v>
      </c>
      <c r="F120" s="205" t="s">
        <v>537</v>
      </c>
      <c r="G120" s="206" t="s">
        <v>490</v>
      </c>
      <c r="H120" s="207">
        <v>1</v>
      </c>
      <c r="I120" s="208"/>
      <c r="J120" s="209">
        <f>ROUND(I120*H120,2)</f>
        <v>0</v>
      </c>
      <c r="K120" s="205" t="s">
        <v>295</v>
      </c>
      <c r="L120" s="61"/>
      <c r="M120" s="210" t="s">
        <v>21</v>
      </c>
      <c r="N120" s="211" t="s">
        <v>40</v>
      </c>
      <c r="O120" s="42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24" t="s">
        <v>491</v>
      </c>
      <c r="AT120" s="24" t="s">
        <v>136</v>
      </c>
      <c r="AU120" s="24" t="s">
        <v>78</v>
      </c>
      <c r="AY120" s="24" t="s">
        <v>134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4" t="s">
        <v>76</v>
      </c>
      <c r="BK120" s="214">
        <f>ROUND(I120*H120,2)</f>
        <v>0</v>
      </c>
      <c r="BL120" s="24" t="s">
        <v>491</v>
      </c>
      <c r="BM120" s="24" t="s">
        <v>538</v>
      </c>
    </row>
    <row r="121" spans="2:65" s="1" customFormat="1" ht="13.5">
      <c r="B121" s="41"/>
      <c r="C121" s="63"/>
      <c r="D121" s="215" t="s">
        <v>143</v>
      </c>
      <c r="E121" s="63"/>
      <c r="F121" s="216" t="s">
        <v>539</v>
      </c>
      <c r="G121" s="63"/>
      <c r="H121" s="63"/>
      <c r="I121" s="172"/>
      <c r="J121" s="63"/>
      <c r="K121" s="63"/>
      <c r="L121" s="61"/>
      <c r="M121" s="217"/>
      <c r="N121" s="42"/>
      <c r="O121" s="42"/>
      <c r="P121" s="42"/>
      <c r="Q121" s="42"/>
      <c r="R121" s="42"/>
      <c r="S121" s="42"/>
      <c r="T121" s="78"/>
      <c r="AT121" s="24" t="s">
        <v>143</v>
      </c>
      <c r="AU121" s="24" t="s">
        <v>78</v>
      </c>
    </row>
    <row r="122" spans="2:65" s="1" customFormat="1" ht="67.5">
      <c r="B122" s="41"/>
      <c r="C122" s="63"/>
      <c r="D122" s="215" t="s">
        <v>306</v>
      </c>
      <c r="E122" s="63"/>
      <c r="F122" s="260" t="s">
        <v>540</v>
      </c>
      <c r="G122" s="63"/>
      <c r="H122" s="63"/>
      <c r="I122" s="172"/>
      <c r="J122" s="63"/>
      <c r="K122" s="63"/>
      <c r="L122" s="61"/>
      <c r="M122" s="217"/>
      <c r="N122" s="42"/>
      <c r="O122" s="42"/>
      <c r="P122" s="42"/>
      <c r="Q122" s="42"/>
      <c r="R122" s="42"/>
      <c r="S122" s="42"/>
      <c r="T122" s="78"/>
      <c r="AT122" s="24" t="s">
        <v>306</v>
      </c>
      <c r="AU122" s="24" t="s">
        <v>78</v>
      </c>
    </row>
    <row r="123" spans="2:65" s="11" customFormat="1" ht="29.85" customHeight="1">
      <c r="B123" s="187"/>
      <c r="C123" s="188"/>
      <c r="D123" s="189" t="s">
        <v>68</v>
      </c>
      <c r="E123" s="201" t="s">
        <v>541</v>
      </c>
      <c r="F123" s="201" t="s">
        <v>542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SUM(P124:P126)</f>
        <v>0</v>
      </c>
      <c r="Q123" s="195"/>
      <c r="R123" s="196">
        <f>SUM(R124:R126)</f>
        <v>0</v>
      </c>
      <c r="S123" s="195"/>
      <c r="T123" s="197">
        <f>SUM(T124:T126)</f>
        <v>0</v>
      </c>
      <c r="AR123" s="198" t="s">
        <v>165</v>
      </c>
      <c r="AT123" s="199" t="s">
        <v>68</v>
      </c>
      <c r="AU123" s="199" t="s">
        <v>76</v>
      </c>
      <c r="AY123" s="198" t="s">
        <v>134</v>
      </c>
      <c r="BK123" s="200">
        <f>SUM(BK124:BK126)</f>
        <v>0</v>
      </c>
    </row>
    <row r="124" spans="2:65" s="1" customFormat="1" ht="16.5" customHeight="1">
      <c r="B124" s="41"/>
      <c r="C124" s="203" t="s">
        <v>218</v>
      </c>
      <c r="D124" s="203" t="s">
        <v>136</v>
      </c>
      <c r="E124" s="204" t="s">
        <v>543</v>
      </c>
      <c r="F124" s="205" t="s">
        <v>544</v>
      </c>
      <c r="G124" s="206" t="s">
        <v>490</v>
      </c>
      <c r="H124" s="207">
        <v>1</v>
      </c>
      <c r="I124" s="208"/>
      <c r="J124" s="209">
        <f>ROUND(I124*H124,2)</f>
        <v>0</v>
      </c>
      <c r="K124" s="205" t="s">
        <v>295</v>
      </c>
      <c r="L124" s="61"/>
      <c r="M124" s="210" t="s">
        <v>21</v>
      </c>
      <c r="N124" s="211" t="s">
        <v>40</v>
      </c>
      <c r="O124" s="42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4" t="s">
        <v>491</v>
      </c>
      <c r="AT124" s="24" t="s">
        <v>136</v>
      </c>
      <c r="AU124" s="24" t="s">
        <v>78</v>
      </c>
      <c r="AY124" s="24" t="s">
        <v>134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4" t="s">
        <v>76</v>
      </c>
      <c r="BK124" s="214">
        <f>ROUND(I124*H124,2)</f>
        <v>0</v>
      </c>
      <c r="BL124" s="24" t="s">
        <v>491</v>
      </c>
      <c r="BM124" s="24" t="s">
        <v>545</v>
      </c>
    </row>
    <row r="125" spans="2:65" s="1" customFormat="1" ht="13.5">
      <c r="B125" s="41"/>
      <c r="C125" s="63"/>
      <c r="D125" s="215" t="s">
        <v>143</v>
      </c>
      <c r="E125" s="63"/>
      <c r="F125" s="216" t="s">
        <v>546</v>
      </c>
      <c r="G125" s="63"/>
      <c r="H125" s="63"/>
      <c r="I125" s="172"/>
      <c r="J125" s="63"/>
      <c r="K125" s="63"/>
      <c r="L125" s="61"/>
      <c r="M125" s="217"/>
      <c r="N125" s="42"/>
      <c r="O125" s="42"/>
      <c r="P125" s="42"/>
      <c r="Q125" s="42"/>
      <c r="R125" s="42"/>
      <c r="S125" s="42"/>
      <c r="T125" s="78"/>
      <c r="AT125" s="24" t="s">
        <v>143</v>
      </c>
      <c r="AU125" s="24" t="s">
        <v>78</v>
      </c>
    </row>
    <row r="126" spans="2:65" s="1" customFormat="1" ht="27">
      <c r="B126" s="41"/>
      <c r="C126" s="63"/>
      <c r="D126" s="215" t="s">
        <v>306</v>
      </c>
      <c r="E126" s="63"/>
      <c r="F126" s="260" t="s">
        <v>547</v>
      </c>
      <c r="G126" s="63"/>
      <c r="H126" s="63"/>
      <c r="I126" s="172"/>
      <c r="J126" s="63"/>
      <c r="K126" s="63"/>
      <c r="L126" s="61"/>
      <c r="M126" s="217"/>
      <c r="N126" s="42"/>
      <c r="O126" s="42"/>
      <c r="P126" s="42"/>
      <c r="Q126" s="42"/>
      <c r="R126" s="42"/>
      <c r="S126" s="42"/>
      <c r="T126" s="78"/>
      <c r="AT126" s="24" t="s">
        <v>306</v>
      </c>
      <c r="AU126" s="24" t="s">
        <v>78</v>
      </c>
    </row>
    <row r="127" spans="2:65" s="11" customFormat="1" ht="29.85" customHeight="1">
      <c r="B127" s="187"/>
      <c r="C127" s="188"/>
      <c r="D127" s="189" t="s">
        <v>68</v>
      </c>
      <c r="E127" s="201" t="s">
        <v>548</v>
      </c>
      <c r="F127" s="201" t="s">
        <v>549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SUM(P128:P130)</f>
        <v>0</v>
      </c>
      <c r="Q127" s="195"/>
      <c r="R127" s="196">
        <f>SUM(R128:R130)</f>
        <v>0</v>
      </c>
      <c r="S127" s="195"/>
      <c r="T127" s="197">
        <f>SUM(T128:T130)</f>
        <v>0</v>
      </c>
      <c r="AR127" s="198" t="s">
        <v>165</v>
      </c>
      <c r="AT127" s="199" t="s">
        <v>68</v>
      </c>
      <c r="AU127" s="199" t="s">
        <v>76</v>
      </c>
      <c r="AY127" s="198" t="s">
        <v>134</v>
      </c>
      <c r="BK127" s="200">
        <f>SUM(BK128:BK130)</f>
        <v>0</v>
      </c>
    </row>
    <row r="128" spans="2:65" s="1" customFormat="1" ht="16.5" customHeight="1">
      <c r="B128" s="41"/>
      <c r="C128" s="203" t="s">
        <v>224</v>
      </c>
      <c r="D128" s="203" t="s">
        <v>136</v>
      </c>
      <c r="E128" s="204" t="s">
        <v>550</v>
      </c>
      <c r="F128" s="205" t="s">
        <v>551</v>
      </c>
      <c r="G128" s="206" t="s">
        <v>490</v>
      </c>
      <c r="H128" s="207">
        <v>1</v>
      </c>
      <c r="I128" s="208"/>
      <c r="J128" s="209">
        <f>ROUND(I128*H128,2)</f>
        <v>0</v>
      </c>
      <c r="K128" s="205" t="s">
        <v>295</v>
      </c>
      <c r="L128" s="61"/>
      <c r="M128" s="210" t="s">
        <v>21</v>
      </c>
      <c r="N128" s="211" t="s">
        <v>40</v>
      </c>
      <c r="O128" s="42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4" t="s">
        <v>491</v>
      </c>
      <c r="AT128" s="24" t="s">
        <v>136</v>
      </c>
      <c r="AU128" s="24" t="s">
        <v>78</v>
      </c>
      <c r="AY128" s="24" t="s">
        <v>134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76</v>
      </c>
      <c r="BK128" s="214">
        <f>ROUND(I128*H128,2)</f>
        <v>0</v>
      </c>
      <c r="BL128" s="24" t="s">
        <v>491</v>
      </c>
      <c r="BM128" s="24" t="s">
        <v>552</v>
      </c>
    </row>
    <row r="129" spans="2:47" s="1" customFormat="1" ht="13.5">
      <c r="B129" s="41"/>
      <c r="C129" s="63"/>
      <c r="D129" s="215" t="s">
        <v>143</v>
      </c>
      <c r="E129" s="63"/>
      <c r="F129" s="216" t="s">
        <v>553</v>
      </c>
      <c r="G129" s="63"/>
      <c r="H129" s="63"/>
      <c r="I129" s="172"/>
      <c r="J129" s="63"/>
      <c r="K129" s="63"/>
      <c r="L129" s="61"/>
      <c r="M129" s="217"/>
      <c r="N129" s="42"/>
      <c r="O129" s="42"/>
      <c r="P129" s="42"/>
      <c r="Q129" s="42"/>
      <c r="R129" s="42"/>
      <c r="S129" s="42"/>
      <c r="T129" s="78"/>
      <c r="AT129" s="24" t="s">
        <v>143</v>
      </c>
      <c r="AU129" s="24" t="s">
        <v>78</v>
      </c>
    </row>
    <row r="130" spans="2:47" s="1" customFormat="1" ht="54">
      <c r="B130" s="41"/>
      <c r="C130" s="63"/>
      <c r="D130" s="215" t="s">
        <v>306</v>
      </c>
      <c r="E130" s="63"/>
      <c r="F130" s="260" t="s">
        <v>554</v>
      </c>
      <c r="G130" s="63"/>
      <c r="H130" s="63"/>
      <c r="I130" s="172"/>
      <c r="J130" s="63"/>
      <c r="K130" s="63"/>
      <c r="L130" s="61"/>
      <c r="M130" s="261"/>
      <c r="N130" s="262"/>
      <c r="O130" s="262"/>
      <c r="P130" s="262"/>
      <c r="Q130" s="262"/>
      <c r="R130" s="262"/>
      <c r="S130" s="262"/>
      <c r="T130" s="263"/>
      <c r="AT130" s="24" t="s">
        <v>306</v>
      </c>
      <c r="AU130" s="24" t="s">
        <v>78</v>
      </c>
    </row>
    <row r="131" spans="2:47" s="1" customFormat="1" ht="6.95" customHeight="1">
      <c r="B131" s="56"/>
      <c r="C131" s="57"/>
      <c r="D131" s="57"/>
      <c r="E131" s="57"/>
      <c r="F131" s="57"/>
      <c r="G131" s="57"/>
      <c r="H131" s="57"/>
      <c r="I131" s="148"/>
      <c r="J131" s="57"/>
      <c r="K131" s="57"/>
      <c r="L131" s="61"/>
    </row>
  </sheetData>
  <sheetProtection algorithmName="SHA-512" hashValue="Mr9qB8lFk00vzp1gn4qkM8SlseqEszLtgRKeJ74jcMhDu4UMIprBBIso9kT8NergfXpvCZU6fCOrw4lFUHbmBA==" saltValue="Gan5wC8enysKlx67UCb1EA6OUA8yGsGHnStse72ycgSMxJW7xoMHXl+CLaBaLxLnNSCcjBbmsLeWRpShU3uOiA==" spinCount="100000" sheet="1" objects="1" scenarios="1" formatColumns="0" formatRows="0" autoFilter="0"/>
  <autoFilter ref="C87:K130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95</v>
      </c>
      <c r="G1" s="392" t="s">
        <v>96</v>
      </c>
      <c r="H1" s="392"/>
      <c r="I1" s="124"/>
      <c r="J1" s="123" t="s">
        <v>97</v>
      </c>
      <c r="K1" s="122" t="s">
        <v>98</v>
      </c>
      <c r="L1" s="123" t="s">
        <v>99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100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84" t="str">
        <f>'Rekapitulace stavby'!K6</f>
        <v>Revitalizace sídliště U Nádraží, Rokytnice v Orlických horách</v>
      </c>
      <c r="F7" s="385"/>
      <c r="G7" s="385"/>
      <c r="H7" s="385"/>
      <c r="I7" s="126"/>
      <c r="J7" s="29"/>
      <c r="K7" s="31"/>
    </row>
    <row r="8" spans="1:70">
      <c r="B8" s="28"/>
      <c r="C8" s="29"/>
      <c r="D8" s="37" t="s">
        <v>101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84" t="s">
        <v>555</v>
      </c>
      <c r="F9" s="386"/>
      <c r="G9" s="386"/>
      <c r="H9" s="386"/>
      <c r="I9" s="127"/>
      <c r="J9" s="42"/>
      <c r="K9" s="45"/>
    </row>
    <row r="10" spans="1:70" s="1" customFormat="1">
      <c r="B10" s="41"/>
      <c r="C10" s="42"/>
      <c r="D10" s="37" t="s">
        <v>103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87" t="s">
        <v>556</v>
      </c>
      <c r="F11" s="386"/>
      <c r="G11" s="386"/>
      <c r="H11" s="386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1:70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14.11.2017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29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30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32</v>
      </c>
      <c r="E22" s="42"/>
      <c r="F22" s="42"/>
      <c r="G22" s="42"/>
      <c r="H22" s="42"/>
      <c r="I22" s="128" t="s">
        <v>28</v>
      </c>
      <c r="J22" s="35" t="str">
        <f>IF('Rekapitulace stavby'!AN16="","",'Rekapitulace stavby'!AN16)</f>
        <v/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 xml:space="preserve"> </v>
      </c>
      <c r="F23" s="42"/>
      <c r="G23" s="42"/>
      <c r="H23" s="42"/>
      <c r="I23" s="128" t="s">
        <v>29</v>
      </c>
      <c r="J23" s="35" t="str">
        <f>IF('Rekapitulace stavby'!AN17="","",'Rekapitulace stavby'!AN17)</f>
        <v/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34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49" t="s">
        <v>21</v>
      </c>
      <c r="F26" s="349"/>
      <c r="G26" s="349"/>
      <c r="H26" s="349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35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37</v>
      </c>
      <c r="G31" s="42"/>
      <c r="H31" s="42"/>
      <c r="I31" s="138" t="s">
        <v>36</v>
      </c>
      <c r="J31" s="46" t="s">
        <v>38</v>
      </c>
      <c r="K31" s="45"/>
    </row>
    <row r="32" spans="2:11" s="1" customFormat="1" ht="14.45" customHeight="1">
      <c r="B32" s="41"/>
      <c r="C32" s="42"/>
      <c r="D32" s="49" t="s">
        <v>39</v>
      </c>
      <c r="E32" s="49" t="s">
        <v>40</v>
      </c>
      <c r="F32" s="139">
        <f>ROUND(SUM(BE85:BE100), 2)</f>
        <v>0</v>
      </c>
      <c r="G32" s="42"/>
      <c r="H32" s="42"/>
      <c r="I32" s="140">
        <v>0.21</v>
      </c>
      <c r="J32" s="139">
        <f>ROUND(ROUND((SUM(BE85:BE100)),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41</v>
      </c>
      <c r="F33" s="139">
        <f>ROUND(SUM(BF85:BF100), 2)</f>
        <v>0</v>
      </c>
      <c r="G33" s="42"/>
      <c r="H33" s="42"/>
      <c r="I33" s="140">
        <v>0.15</v>
      </c>
      <c r="J33" s="139">
        <f>ROUND(ROUND((SUM(BF85:BF100)),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42</v>
      </c>
      <c r="F34" s="139">
        <f>ROUND(SUM(BG85:BG100),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43</v>
      </c>
      <c r="F35" s="139">
        <f>ROUND(SUM(BH85:BH100),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44</v>
      </c>
      <c r="F36" s="139">
        <f>ROUND(SUM(BI85:BI100),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45</v>
      </c>
      <c r="E38" s="79"/>
      <c r="F38" s="79"/>
      <c r="G38" s="143" t="s">
        <v>46</v>
      </c>
      <c r="H38" s="144" t="s">
        <v>47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105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4" t="str">
        <f>E7</f>
        <v>Revitalizace sídliště U Nádraží, Rokytnice v Orlických horách</v>
      </c>
      <c r="F47" s="385"/>
      <c r="G47" s="385"/>
      <c r="H47" s="385"/>
      <c r="I47" s="127"/>
      <c r="J47" s="42"/>
      <c r="K47" s="45"/>
    </row>
    <row r="48" spans="2:11">
      <c r="B48" s="28"/>
      <c r="C48" s="37" t="s">
        <v>101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84" t="s">
        <v>555</v>
      </c>
      <c r="F49" s="386"/>
      <c r="G49" s="386"/>
      <c r="H49" s="386"/>
      <c r="I49" s="127"/>
      <c r="J49" s="42"/>
      <c r="K49" s="45"/>
    </row>
    <row r="50" spans="2:47" s="1" customFormat="1" ht="14.45" customHeight="1">
      <c r="B50" s="41"/>
      <c r="C50" s="37" t="s">
        <v>103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87" t="str">
        <f>E11</f>
        <v>SO101 - Křižovatka</v>
      </c>
      <c r="F51" s="386"/>
      <c r="G51" s="386"/>
      <c r="H51" s="386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 xml:space="preserve"> </v>
      </c>
      <c r="G53" s="42"/>
      <c r="H53" s="42"/>
      <c r="I53" s="128" t="s">
        <v>25</v>
      </c>
      <c r="J53" s="129" t="str">
        <f>IF(J14="","",J14)</f>
        <v>14.11.2017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27</v>
      </c>
      <c r="D55" s="42"/>
      <c r="E55" s="42"/>
      <c r="F55" s="35" t="str">
        <f>E17</f>
        <v xml:space="preserve"> </v>
      </c>
      <c r="G55" s="42"/>
      <c r="H55" s="42"/>
      <c r="I55" s="128" t="s">
        <v>32</v>
      </c>
      <c r="J55" s="349" t="str">
        <f>E23</f>
        <v xml:space="preserve"> </v>
      </c>
      <c r="K55" s="45"/>
    </row>
    <row r="56" spans="2:47" s="1" customFormat="1" ht="14.45" customHeight="1">
      <c r="B56" s="41"/>
      <c r="C56" s="37" t="s">
        <v>30</v>
      </c>
      <c r="D56" s="42"/>
      <c r="E56" s="42"/>
      <c r="F56" s="35" t="str">
        <f>IF(E20="","",E20)</f>
        <v/>
      </c>
      <c r="G56" s="42"/>
      <c r="H56" s="42"/>
      <c r="I56" s="127"/>
      <c r="J56" s="388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106</v>
      </c>
      <c r="D58" s="141"/>
      <c r="E58" s="141"/>
      <c r="F58" s="141"/>
      <c r="G58" s="141"/>
      <c r="H58" s="141"/>
      <c r="I58" s="154"/>
      <c r="J58" s="155" t="s">
        <v>107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108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109</v>
      </c>
    </row>
    <row r="61" spans="2:47" s="8" customFormat="1" ht="24.95" customHeight="1">
      <c r="B61" s="158"/>
      <c r="C61" s="159"/>
      <c r="D61" s="160" t="s">
        <v>110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47" s="9" customFormat="1" ht="19.899999999999999" customHeight="1">
      <c r="B62" s="165"/>
      <c r="C62" s="166"/>
      <c r="D62" s="167" t="s">
        <v>113</v>
      </c>
      <c r="E62" s="168"/>
      <c r="F62" s="168"/>
      <c r="G62" s="168"/>
      <c r="H62" s="168"/>
      <c r="I62" s="169"/>
      <c r="J62" s="170">
        <f>J87</f>
        <v>0</v>
      </c>
      <c r="K62" s="171"/>
    </row>
    <row r="63" spans="2:47" s="9" customFormat="1" ht="19.899999999999999" customHeight="1">
      <c r="B63" s="165"/>
      <c r="C63" s="166"/>
      <c r="D63" s="167" t="s">
        <v>117</v>
      </c>
      <c r="E63" s="168"/>
      <c r="F63" s="168"/>
      <c r="G63" s="168"/>
      <c r="H63" s="168"/>
      <c r="I63" s="169"/>
      <c r="J63" s="170">
        <f>J98</f>
        <v>0</v>
      </c>
      <c r="K63" s="171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0000000000003" customHeight="1">
      <c r="B70" s="41"/>
      <c r="C70" s="62" t="s">
        <v>118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6.5" customHeight="1">
      <c r="B73" s="41"/>
      <c r="C73" s="63"/>
      <c r="D73" s="63"/>
      <c r="E73" s="389" t="str">
        <f>E7</f>
        <v>Revitalizace sídliště U Nádraží, Rokytnice v Orlických horách</v>
      </c>
      <c r="F73" s="390"/>
      <c r="G73" s="390"/>
      <c r="H73" s="390"/>
      <c r="I73" s="172"/>
      <c r="J73" s="63"/>
      <c r="K73" s="63"/>
      <c r="L73" s="61"/>
    </row>
    <row r="74" spans="2:12">
      <c r="B74" s="28"/>
      <c r="C74" s="65" t="s">
        <v>101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16.5" customHeight="1">
      <c r="B75" s="41"/>
      <c r="C75" s="63"/>
      <c r="D75" s="63"/>
      <c r="E75" s="389" t="s">
        <v>555</v>
      </c>
      <c r="F75" s="391"/>
      <c r="G75" s="391"/>
      <c r="H75" s="391"/>
      <c r="I75" s="172"/>
      <c r="J75" s="63"/>
      <c r="K75" s="63"/>
      <c r="L75" s="61"/>
    </row>
    <row r="76" spans="2:12" s="1" customFormat="1" ht="14.45" customHeight="1">
      <c r="B76" s="41"/>
      <c r="C76" s="65" t="s">
        <v>103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7.25" customHeight="1">
      <c r="B77" s="41"/>
      <c r="C77" s="63"/>
      <c r="D77" s="63"/>
      <c r="E77" s="360" t="str">
        <f>E11</f>
        <v>SO101 - Křižovatka</v>
      </c>
      <c r="F77" s="391"/>
      <c r="G77" s="391"/>
      <c r="H77" s="391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23</v>
      </c>
      <c r="D79" s="63"/>
      <c r="E79" s="63"/>
      <c r="F79" s="175" t="str">
        <f>F14</f>
        <v xml:space="preserve"> </v>
      </c>
      <c r="G79" s="63"/>
      <c r="H79" s="63"/>
      <c r="I79" s="176" t="s">
        <v>25</v>
      </c>
      <c r="J79" s="73" t="str">
        <f>IF(J14="","",J14)</f>
        <v>14.11.2017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>
      <c r="B81" s="41"/>
      <c r="C81" s="65" t="s">
        <v>27</v>
      </c>
      <c r="D81" s="63"/>
      <c r="E81" s="63"/>
      <c r="F81" s="175" t="str">
        <f>E17</f>
        <v xml:space="preserve"> </v>
      </c>
      <c r="G81" s="63"/>
      <c r="H81" s="63"/>
      <c r="I81" s="176" t="s">
        <v>32</v>
      </c>
      <c r="J81" s="175" t="str">
        <f>E23</f>
        <v xml:space="preserve"> </v>
      </c>
      <c r="K81" s="63"/>
      <c r="L81" s="61"/>
    </row>
    <row r="82" spans="2:65" s="1" customFormat="1" ht="14.45" customHeight="1">
      <c r="B82" s="41"/>
      <c r="C82" s="65" t="s">
        <v>30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0" customFormat="1" ht="29.25" customHeight="1">
      <c r="B84" s="177"/>
      <c r="C84" s="178" t="s">
        <v>119</v>
      </c>
      <c r="D84" s="179" t="s">
        <v>54</v>
      </c>
      <c r="E84" s="179" t="s">
        <v>50</v>
      </c>
      <c r="F84" s="179" t="s">
        <v>120</v>
      </c>
      <c r="G84" s="179" t="s">
        <v>121</v>
      </c>
      <c r="H84" s="179" t="s">
        <v>122</v>
      </c>
      <c r="I84" s="180" t="s">
        <v>123</v>
      </c>
      <c r="J84" s="179" t="s">
        <v>107</v>
      </c>
      <c r="K84" s="181" t="s">
        <v>124</v>
      </c>
      <c r="L84" s="182"/>
      <c r="M84" s="81" t="s">
        <v>125</v>
      </c>
      <c r="N84" s="82" t="s">
        <v>39</v>
      </c>
      <c r="O84" s="82" t="s">
        <v>126</v>
      </c>
      <c r="P84" s="82" t="s">
        <v>127</v>
      </c>
      <c r="Q84" s="82" t="s">
        <v>128</v>
      </c>
      <c r="R84" s="82" t="s">
        <v>129</v>
      </c>
      <c r="S84" s="82" t="s">
        <v>130</v>
      </c>
      <c r="T84" s="83" t="s">
        <v>131</v>
      </c>
    </row>
    <row r="85" spans="2:65" s="1" customFormat="1" ht="29.25" customHeight="1">
      <c r="B85" s="41"/>
      <c r="C85" s="87" t="s">
        <v>108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</f>
        <v>0</v>
      </c>
      <c r="Q85" s="85"/>
      <c r="R85" s="184">
        <f>R86</f>
        <v>3.8719799999999998</v>
      </c>
      <c r="S85" s="85"/>
      <c r="T85" s="185">
        <f>T86</f>
        <v>0</v>
      </c>
      <c r="AT85" s="24" t="s">
        <v>68</v>
      </c>
      <c r="AU85" s="24" t="s">
        <v>109</v>
      </c>
      <c r="BK85" s="186">
        <f>BK86</f>
        <v>0</v>
      </c>
    </row>
    <row r="86" spans="2:65" s="11" customFormat="1" ht="37.35" customHeight="1">
      <c r="B86" s="187"/>
      <c r="C86" s="188"/>
      <c r="D86" s="189" t="s">
        <v>68</v>
      </c>
      <c r="E86" s="190" t="s">
        <v>132</v>
      </c>
      <c r="F86" s="190" t="s">
        <v>133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P87+P98</f>
        <v>0</v>
      </c>
      <c r="Q86" s="195"/>
      <c r="R86" s="196">
        <f>R87+R98</f>
        <v>3.8719799999999998</v>
      </c>
      <c r="S86" s="195"/>
      <c r="T86" s="197">
        <f>T87+T98</f>
        <v>0</v>
      </c>
      <c r="AR86" s="198" t="s">
        <v>76</v>
      </c>
      <c r="AT86" s="199" t="s">
        <v>68</v>
      </c>
      <c r="AU86" s="199" t="s">
        <v>69</v>
      </c>
      <c r="AY86" s="198" t="s">
        <v>134</v>
      </c>
      <c r="BK86" s="200">
        <f>BK87+BK98</f>
        <v>0</v>
      </c>
    </row>
    <row r="87" spans="2:65" s="11" customFormat="1" ht="19.899999999999999" customHeight="1">
      <c r="B87" s="187"/>
      <c r="C87" s="188"/>
      <c r="D87" s="189" t="s">
        <v>68</v>
      </c>
      <c r="E87" s="201" t="s">
        <v>165</v>
      </c>
      <c r="F87" s="201" t="s">
        <v>259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SUM(P88:P97)</f>
        <v>0</v>
      </c>
      <c r="Q87" s="195"/>
      <c r="R87" s="196">
        <f>SUM(R88:R97)</f>
        <v>3.8719799999999998</v>
      </c>
      <c r="S87" s="195"/>
      <c r="T87" s="197">
        <f>SUM(T88:T97)</f>
        <v>0</v>
      </c>
      <c r="AR87" s="198" t="s">
        <v>76</v>
      </c>
      <c r="AT87" s="199" t="s">
        <v>68</v>
      </c>
      <c r="AU87" s="199" t="s">
        <v>76</v>
      </c>
      <c r="AY87" s="198" t="s">
        <v>134</v>
      </c>
      <c r="BK87" s="200">
        <f>SUM(BK88:BK97)</f>
        <v>0</v>
      </c>
    </row>
    <row r="88" spans="2:65" s="1" customFormat="1" ht="16.5" customHeight="1">
      <c r="B88" s="41"/>
      <c r="C88" s="203" t="s">
        <v>76</v>
      </c>
      <c r="D88" s="203" t="s">
        <v>136</v>
      </c>
      <c r="E88" s="204" t="s">
        <v>557</v>
      </c>
      <c r="F88" s="205" t="s">
        <v>558</v>
      </c>
      <c r="G88" s="206" t="s">
        <v>139</v>
      </c>
      <c r="H88" s="207">
        <v>39.51</v>
      </c>
      <c r="I88" s="208"/>
      <c r="J88" s="209">
        <f>ROUND(I88*H88,2)</f>
        <v>0</v>
      </c>
      <c r="K88" s="205" t="s">
        <v>140</v>
      </c>
      <c r="L88" s="61"/>
      <c r="M88" s="210" t="s">
        <v>21</v>
      </c>
      <c r="N88" s="211" t="s">
        <v>40</v>
      </c>
      <c r="O88" s="4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4" t="s">
        <v>141</v>
      </c>
      <c r="AT88" s="24" t="s">
        <v>136</v>
      </c>
      <c r="AU88" s="24" t="s">
        <v>78</v>
      </c>
      <c r="AY88" s="24" t="s">
        <v>134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4" t="s">
        <v>76</v>
      </c>
      <c r="BK88" s="214">
        <f>ROUND(I88*H88,2)</f>
        <v>0</v>
      </c>
      <c r="BL88" s="24" t="s">
        <v>141</v>
      </c>
      <c r="BM88" s="24" t="s">
        <v>559</v>
      </c>
    </row>
    <row r="89" spans="2:65" s="1" customFormat="1" ht="13.5">
      <c r="B89" s="41"/>
      <c r="C89" s="63"/>
      <c r="D89" s="215" t="s">
        <v>143</v>
      </c>
      <c r="E89" s="63"/>
      <c r="F89" s="216" t="s">
        <v>560</v>
      </c>
      <c r="G89" s="63"/>
      <c r="H89" s="63"/>
      <c r="I89" s="172"/>
      <c r="J89" s="63"/>
      <c r="K89" s="63"/>
      <c r="L89" s="61"/>
      <c r="M89" s="217"/>
      <c r="N89" s="42"/>
      <c r="O89" s="42"/>
      <c r="P89" s="42"/>
      <c r="Q89" s="42"/>
      <c r="R89" s="42"/>
      <c r="S89" s="42"/>
      <c r="T89" s="78"/>
      <c r="AT89" s="24" t="s">
        <v>143</v>
      </c>
      <c r="AU89" s="24" t="s">
        <v>78</v>
      </c>
    </row>
    <row r="90" spans="2:65" s="12" customFormat="1" ht="13.5">
      <c r="B90" s="218"/>
      <c r="C90" s="219"/>
      <c r="D90" s="215" t="s">
        <v>145</v>
      </c>
      <c r="E90" s="220" t="s">
        <v>21</v>
      </c>
      <c r="F90" s="221" t="s">
        <v>561</v>
      </c>
      <c r="G90" s="219"/>
      <c r="H90" s="222">
        <v>39.51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145</v>
      </c>
      <c r="AU90" s="228" t="s">
        <v>78</v>
      </c>
      <c r="AV90" s="12" t="s">
        <v>78</v>
      </c>
      <c r="AW90" s="12" t="s">
        <v>33</v>
      </c>
      <c r="AX90" s="12" t="s">
        <v>69</v>
      </c>
      <c r="AY90" s="228" t="s">
        <v>134</v>
      </c>
    </row>
    <row r="91" spans="2:65" s="13" customFormat="1" ht="13.5">
      <c r="B91" s="229"/>
      <c r="C91" s="230"/>
      <c r="D91" s="215" t="s">
        <v>145</v>
      </c>
      <c r="E91" s="231" t="s">
        <v>21</v>
      </c>
      <c r="F91" s="232" t="s">
        <v>148</v>
      </c>
      <c r="G91" s="230"/>
      <c r="H91" s="233">
        <v>39.51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145</v>
      </c>
      <c r="AU91" s="239" t="s">
        <v>78</v>
      </c>
      <c r="AV91" s="13" t="s">
        <v>141</v>
      </c>
      <c r="AW91" s="13" t="s">
        <v>33</v>
      </c>
      <c r="AX91" s="13" t="s">
        <v>76</v>
      </c>
      <c r="AY91" s="239" t="s">
        <v>134</v>
      </c>
    </row>
    <row r="92" spans="2:65" s="1" customFormat="1" ht="25.5" customHeight="1">
      <c r="B92" s="41"/>
      <c r="C92" s="203" t="s">
        <v>78</v>
      </c>
      <c r="D92" s="203" t="s">
        <v>136</v>
      </c>
      <c r="E92" s="204" t="s">
        <v>562</v>
      </c>
      <c r="F92" s="205" t="s">
        <v>563</v>
      </c>
      <c r="G92" s="206" t="s">
        <v>139</v>
      </c>
      <c r="H92" s="207">
        <v>39.51</v>
      </c>
      <c r="I92" s="208"/>
      <c r="J92" s="209">
        <f>ROUND(I92*H92,2)</f>
        <v>0</v>
      </c>
      <c r="K92" s="205" t="s">
        <v>140</v>
      </c>
      <c r="L92" s="61"/>
      <c r="M92" s="210" t="s">
        <v>21</v>
      </c>
      <c r="N92" s="211" t="s">
        <v>40</v>
      </c>
      <c r="O92" s="42"/>
      <c r="P92" s="212">
        <f>O92*H92</f>
        <v>0</v>
      </c>
      <c r="Q92" s="212">
        <v>9.8000000000000004E-2</v>
      </c>
      <c r="R92" s="212">
        <f>Q92*H92</f>
        <v>3.8719799999999998</v>
      </c>
      <c r="S92" s="212">
        <v>0</v>
      </c>
      <c r="T92" s="213">
        <f>S92*H92</f>
        <v>0</v>
      </c>
      <c r="AR92" s="24" t="s">
        <v>141</v>
      </c>
      <c r="AT92" s="24" t="s">
        <v>136</v>
      </c>
      <c r="AU92" s="24" t="s">
        <v>78</v>
      </c>
      <c r="AY92" s="24" t="s">
        <v>134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4" t="s">
        <v>76</v>
      </c>
      <c r="BK92" s="214">
        <f>ROUND(I92*H92,2)</f>
        <v>0</v>
      </c>
      <c r="BL92" s="24" t="s">
        <v>141</v>
      </c>
      <c r="BM92" s="24" t="s">
        <v>564</v>
      </c>
    </row>
    <row r="93" spans="2:65" s="1" customFormat="1" ht="40.5">
      <c r="B93" s="41"/>
      <c r="C93" s="63"/>
      <c r="D93" s="215" t="s">
        <v>143</v>
      </c>
      <c r="E93" s="63"/>
      <c r="F93" s="216" t="s">
        <v>565</v>
      </c>
      <c r="G93" s="63"/>
      <c r="H93" s="63"/>
      <c r="I93" s="172"/>
      <c r="J93" s="63"/>
      <c r="K93" s="63"/>
      <c r="L93" s="61"/>
      <c r="M93" s="217"/>
      <c r="N93" s="42"/>
      <c r="O93" s="42"/>
      <c r="P93" s="42"/>
      <c r="Q93" s="42"/>
      <c r="R93" s="42"/>
      <c r="S93" s="42"/>
      <c r="T93" s="78"/>
      <c r="AT93" s="24" t="s">
        <v>143</v>
      </c>
      <c r="AU93" s="24" t="s">
        <v>78</v>
      </c>
    </row>
    <row r="94" spans="2:65" s="12" customFormat="1" ht="13.5">
      <c r="B94" s="218"/>
      <c r="C94" s="219"/>
      <c r="D94" s="215" t="s">
        <v>145</v>
      </c>
      <c r="E94" s="220" t="s">
        <v>21</v>
      </c>
      <c r="F94" s="221" t="s">
        <v>566</v>
      </c>
      <c r="G94" s="219"/>
      <c r="H94" s="222">
        <v>39.51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145</v>
      </c>
      <c r="AU94" s="228" t="s">
        <v>78</v>
      </c>
      <c r="AV94" s="12" t="s">
        <v>78</v>
      </c>
      <c r="AW94" s="12" t="s">
        <v>33</v>
      </c>
      <c r="AX94" s="12" t="s">
        <v>69</v>
      </c>
      <c r="AY94" s="228" t="s">
        <v>134</v>
      </c>
    </row>
    <row r="95" spans="2:65" s="13" customFormat="1" ht="13.5">
      <c r="B95" s="229"/>
      <c r="C95" s="230"/>
      <c r="D95" s="215" t="s">
        <v>145</v>
      </c>
      <c r="E95" s="231" t="s">
        <v>21</v>
      </c>
      <c r="F95" s="232" t="s">
        <v>148</v>
      </c>
      <c r="G95" s="230"/>
      <c r="H95" s="233">
        <v>39.51</v>
      </c>
      <c r="I95" s="234"/>
      <c r="J95" s="230"/>
      <c r="K95" s="230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145</v>
      </c>
      <c r="AU95" s="239" t="s">
        <v>78</v>
      </c>
      <c r="AV95" s="13" t="s">
        <v>141</v>
      </c>
      <c r="AW95" s="13" t="s">
        <v>33</v>
      </c>
      <c r="AX95" s="13" t="s">
        <v>76</v>
      </c>
      <c r="AY95" s="239" t="s">
        <v>134</v>
      </c>
    </row>
    <row r="96" spans="2:65" s="1" customFormat="1" ht="16.5" customHeight="1">
      <c r="B96" s="41"/>
      <c r="C96" s="250" t="s">
        <v>154</v>
      </c>
      <c r="D96" s="250" t="s">
        <v>225</v>
      </c>
      <c r="E96" s="251" t="s">
        <v>567</v>
      </c>
      <c r="F96" s="252" t="s">
        <v>568</v>
      </c>
      <c r="G96" s="253" t="s">
        <v>21</v>
      </c>
      <c r="H96" s="254">
        <v>39.51</v>
      </c>
      <c r="I96" s="255"/>
      <c r="J96" s="256">
        <f>ROUND(I96*H96,2)</f>
        <v>0</v>
      </c>
      <c r="K96" s="252" t="s">
        <v>21</v>
      </c>
      <c r="L96" s="257"/>
      <c r="M96" s="258" t="s">
        <v>21</v>
      </c>
      <c r="N96" s="259" t="s">
        <v>40</v>
      </c>
      <c r="O96" s="4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4" t="s">
        <v>185</v>
      </c>
      <c r="AT96" s="24" t="s">
        <v>225</v>
      </c>
      <c r="AU96" s="24" t="s">
        <v>78</v>
      </c>
      <c r="AY96" s="24" t="s">
        <v>134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4" t="s">
        <v>76</v>
      </c>
      <c r="BK96" s="214">
        <f>ROUND(I96*H96,2)</f>
        <v>0</v>
      </c>
      <c r="BL96" s="24" t="s">
        <v>141</v>
      </c>
      <c r="BM96" s="24" t="s">
        <v>569</v>
      </c>
    </row>
    <row r="97" spans="2:65" s="1" customFormat="1" ht="13.5">
      <c r="B97" s="41"/>
      <c r="C97" s="63"/>
      <c r="D97" s="215" t="s">
        <v>143</v>
      </c>
      <c r="E97" s="63"/>
      <c r="F97" s="216" t="s">
        <v>568</v>
      </c>
      <c r="G97" s="63"/>
      <c r="H97" s="63"/>
      <c r="I97" s="172"/>
      <c r="J97" s="63"/>
      <c r="K97" s="63"/>
      <c r="L97" s="61"/>
      <c r="M97" s="217"/>
      <c r="N97" s="42"/>
      <c r="O97" s="42"/>
      <c r="P97" s="42"/>
      <c r="Q97" s="42"/>
      <c r="R97" s="42"/>
      <c r="S97" s="42"/>
      <c r="T97" s="78"/>
      <c r="AT97" s="24" t="s">
        <v>143</v>
      </c>
      <c r="AU97" s="24" t="s">
        <v>78</v>
      </c>
    </row>
    <row r="98" spans="2:65" s="11" customFormat="1" ht="29.85" customHeight="1">
      <c r="B98" s="187"/>
      <c r="C98" s="188"/>
      <c r="D98" s="189" t="s">
        <v>68</v>
      </c>
      <c r="E98" s="201" t="s">
        <v>469</v>
      </c>
      <c r="F98" s="201" t="s">
        <v>470</v>
      </c>
      <c r="G98" s="188"/>
      <c r="H98" s="188"/>
      <c r="I98" s="191"/>
      <c r="J98" s="202">
        <f>BK98</f>
        <v>0</v>
      </c>
      <c r="K98" s="188"/>
      <c r="L98" s="193"/>
      <c r="M98" s="194"/>
      <c r="N98" s="195"/>
      <c r="O98" s="195"/>
      <c r="P98" s="196">
        <f>SUM(P99:P100)</f>
        <v>0</v>
      </c>
      <c r="Q98" s="195"/>
      <c r="R98" s="196">
        <f>SUM(R99:R100)</f>
        <v>0</v>
      </c>
      <c r="S98" s="195"/>
      <c r="T98" s="197">
        <f>SUM(T99:T100)</f>
        <v>0</v>
      </c>
      <c r="AR98" s="198" t="s">
        <v>76</v>
      </c>
      <c r="AT98" s="199" t="s">
        <v>68</v>
      </c>
      <c r="AU98" s="199" t="s">
        <v>76</v>
      </c>
      <c r="AY98" s="198" t="s">
        <v>134</v>
      </c>
      <c r="BK98" s="200">
        <f>SUM(BK99:BK100)</f>
        <v>0</v>
      </c>
    </row>
    <row r="99" spans="2:65" s="1" customFormat="1" ht="25.5" customHeight="1">
      <c r="B99" s="41"/>
      <c r="C99" s="203" t="s">
        <v>141</v>
      </c>
      <c r="D99" s="203" t="s">
        <v>136</v>
      </c>
      <c r="E99" s="204" t="s">
        <v>472</v>
      </c>
      <c r="F99" s="205" t="s">
        <v>473</v>
      </c>
      <c r="G99" s="206" t="s">
        <v>437</v>
      </c>
      <c r="H99" s="207">
        <v>3.8719999999999999</v>
      </c>
      <c r="I99" s="208"/>
      <c r="J99" s="209">
        <f>ROUND(I99*H99,2)</f>
        <v>0</v>
      </c>
      <c r="K99" s="205" t="s">
        <v>140</v>
      </c>
      <c r="L99" s="61"/>
      <c r="M99" s="210" t="s">
        <v>21</v>
      </c>
      <c r="N99" s="211" t="s">
        <v>40</v>
      </c>
      <c r="O99" s="4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4" t="s">
        <v>141</v>
      </c>
      <c r="AT99" s="24" t="s">
        <v>136</v>
      </c>
      <c r="AU99" s="24" t="s">
        <v>78</v>
      </c>
      <c r="AY99" s="24" t="s">
        <v>134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4" t="s">
        <v>76</v>
      </c>
      <c r="BK99" s="214">
        <f>ROUND(I99*H99,2)</f>
        <v>0</v>
      </c>
      <c r="BL99" s="24" t="s">
        <v>141</v>
      </c>
      <c r="BM99" s="24" t="s">
        <v>570</v>
      </c>
    </row>
    <row r="100" spans="2:65" s="1" customFormat="1" ht="27">
      <c r="B100" s="41"/>
      <c r="C100" s="63"/>
      <c r="D100" s="215" t="s">
        <v>143</v>
      </c>
      <c r="E100" s="63"/>
      <c r="F100" s="216" t="s">
        <v>475</v>
      </c>
      <c r="G100" s="63"/>
      <c r="H100" s="63"/>
      <c r="I100" s="172"/>
      <c r="J100" s="63"/>
      <c r="K100" s="63"/>
      <c r="L100" s="61"/>
      <c r="M100" s="261"/>
      <c r="N100" s="262"/>
      <c r="O100" s="262"/>
      <c r="P100" s="262"/>
      <c r="Q100" s="262"/>
      <c r="R100" s="262"/>
      <c r="S100" s="262"/>
      <c r="T100" s="263"/>
      <c r="AT100" s="24" t="s">
        <v>143</v>
      </c>
      <c r="AU100" s="24" t="s">
        <v>78</v>
      </c>
    </row>
    <row r="101" spans="2:65" s="1" customFormat="1" ht="6.95" customHeight="1">
      <c r="B101" s="56"/>
      <c r="C101" s="57"/>
      <c r="D101" s="57"/>
      <c r="E101" s="57"/>
      <c r="F101" s="57"/>
      <c r="G101" s="57"/>
      <c r="H101" s="57"/>
      <c r="I101" s="148"/>
      <c r="J101" s="57"/>
      <c r="K101" s="57"/>
      <c r="L101" s="61"/>
    </row>
  </sheetData>
  <sheetProtection algorithmName="SHA-512" hashValue="I0ADoYYcitaCDaZJOzhWJhV+K7XQU8o14JsfSmRDmADHmwaWAKNbnkKHbWi67iaorhDCehKWQ7GABxoGl0wioQ==" saltValue="6+yB5Hby5XEgN35Y0roTjByeETeQccyGgYBrAk8Hvws1uIrqoRM5G8tFPnU+3AdLoVgl+zcuZlmpNqKovbSw5w==" spinCount="100000" sheet="1" objects="1" scenarios="1" formatColumns="0" formatRows="0" autoFilter="0"/>
  <autoFilter ref="C84:K100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4" customWidth="1"/>
    <col min="2" max="2" width="1.6640625" style="264" customWidth="1"/>
    <col min="3" max="4" width="5" style="264" customWidth="1"/>
    <col min="5" max="5" width="11.6640625" style="264" customWidth="1"/>
    <col min="6" max="6" width="9.1640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40625" style="264" customWidth="1"/>
  </cols>
  <sheetData>
    <row r="1" spans="2:1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396" t="s">
        <v>571</v>
      </c>
      <c r="D3" s="396"/>
      <c r="E3" s="396"/>
      <c r="F3" s="396"/>
      <c r="G3" s="396"/>
      <c r="H3" s="396"/>
      <c r="I3" s="396"/>
      <c r="J3" s="396"/>
      <c r="K3" s="269"/>
    </row>
    <row r="4" spans="2:11" ht="25.5" customHeight="1">
      <c r="B4" s="270"/>
      <c r="C4" s="400" t="s">
        <v>572</v>
      </c>
      <c r="D4" s="400"/>
      <c r="E4" s="400"/>
      <c r="F4" s="400"/>
      <c r="G4" s="400"/>
      <c r="H4" s="400"/>
      <c r="I4" s="400"/>
      <c r="J4" s="400"/>
      <c r="K4" s="271"/>
    </row>
    <row r="5" spans="2:1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70"/>
      <c r="C6" s="399" t="s">
        <v>573</v>
      </c>
      <c r="D6" s="399"/>
      <c r="E6" s="399"/>
      <c r="F6" s="399"/>
      <c r="G6" s="399"/>
      <c r="H6" s="399"/>
      <c r="I6" s="399"/>
      <c r="J6" s="399"/>
      <c r="K6" s="271"/>
    </row>
    <row r="7" spans="2:11" ht="15" customHeight="1">
      <c r="B7" s="274"/>
      <c r="C7" s="399" t="s">
        <v>574</v>
      </c>
      <c r="D7" s="399"/>
      <c r="E7" s="399"/>
      <c r="F7" s="399"/>
      <c r="G7" s="399"/>
      <c r="H7" s="399"/>
      <c r="I7" s="399"/>
      <c r="J7" s="399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399" t="s">
        <v>575</v>
      </c>
      <c r="D9" s="399"/>
      <c r="E9" s="399"/>
      <c r="F9" s="399"/>
      <c r="G9" s="399"/>
      <c r="H9" s="399"/>
      <c r="I9" s="399"/>
      <c r="J9" s="399"/>
      <c r="K9" s="271"/>
    </row>
    <row r="10" spans="2:11" ht="15" customHeight="1">
      <c r="B10" s="274"/>
      <c r="C10" s="273"/>
      <c r="D10" s="399" t="s">
        <v>576</v>
      </c>
      <c r="E10" s="399"/>
      <c r="F10" s="399"/>
      <c r="G10" s="399"/>
      <c r="H10" s="399"/>
      <c r="I10" s="399"/>
      <c r="J10" s="399"/>
      <c r="K10" s="271"/>
    </row>
    <row r="11" spans="2:11" ht="15" customHeight="1">
      <c r="B11" s="274"/>
      <c r="C11" s="275"/>
      <c r="D11" s="399" t="s">
        <v>577</v>
      </c>
      <c r="E11" s="399"/>
      <c r="F11" s="399"/>
      <c r="G11" s="399"/>
      <c r="H11" s="399"/>
      <c r="I11" s="399"/>
      <c r="J11" s="399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399" t="s">
        <v>578</v>
      </c>
      <c r="E13" s="399"/>
      <c r="F13" s="399"/>
      <c r="G13" s="399"/>
      <c r="H13" s="399"/>
      <c r="I13" s="399"/>
      <c r="J13" s="399"/>
      <c r="K13" s="271"/>
    </row>
    <row r="14" spans="2:11" ht="15" customHeight="1">
      <c r="B14" s="274"/>
      <c r="C14" s="275"/>
      <c r="D14" s="399" t="s">
        <v>579</v>
      </c>
      <c r="E14" s="399"/>
      <c r="F14" s="399"/>
      <c r="G14" s="399"/>
      <c r="H14" s="399"/>
      <c r="I14" s="399"/>
      <c r="J14" s="399"/>
      <c r="K14" s="271"/>
    </row>
    <row r="15" spans="2:11" ht="15" customHeight="1">
      <c r="B15" s="274"/>
      <c r="C15" s="275"/>
      <c r="D15" s="399" t="s">
        <v>580</v>
      </c>
      <c r="E15" s="399"/>
      <c r="F15" s="399"/>
      <c r="G15" s="399"/>
      <c r="H15" s="399"/>
      <c r="I15" s="399"/>
      <c r="J15" s="399"/>
      <c r="K15" s="271"/>
    </row>
    <row r="16" spans="2:11" ht="15" customHeight="1">
      <c r="B16" s="274"/>
      <c r="C16" s="275"/>
      <c r="D16" s="275"/>
      <c r="E16" s="276" t="s">
        <v>75</v>
      </c>
      <c r="F16" s="399" t="s">
        <v>581</v>
      </c>
      <c r="G16" s="399"/>
      <c r="H16" s="399"/>
      <c r="I16" s="399"/>
      <c r="J16" s="399"/>
      <c r="K16" s="271"/>
    </row>
    <row r="17" spans="2:11" ht="15" customHeight="1">
      <c r="B17" s="274"/>
      <c r="C17" s="275"/>
      <c r="D17" s="275"/>
      <c r="E17" s="276" t="s">
        <v>582</v>
      </c>
      <c r="F17" s="399" t="s">
        <v>583</v>
      </c>
      <c r="G17" s="399"/>
      <c r="H17" s="399"/>
      <c r="I17" s="399"/>
      <c r="J17" s="399"/>
      <c r="K17" s="271"/>
    </row>
    <row r="18" spans="2:11" ht="15" customHeight="1">
      <c r="B18" s="274"/>
      <c r="C18" s="275"/>
      <c r="D18" s="275"/>
      <c r="E18" s="276" t="s">
        <v>584</v>
      </c>
      <c r="F18" s="399" t="s">
        <v>585</v>
      </c>
      <c r="G18" s="399"/>
      <c r="H18" s="399"/>
      <c r="I18" s="399"/>
      <c r="J18" s="399"/>
      <c r="K18" s="271"/>
    </row>
    <row r="19" spans="2:11" ht="15" customHeight="1">
      <c r="B19" s="274"/>
      <c r="C19" s="275"/>
      <c r="D19" s="275"/>
      <c r="E19" s="276" t="s">
        <v>586</v>
      </c>
      <c r="F19" s="399" t="s">
        <v>587</v>
      </c>
      <c r="G19" s="399"/>
      <c r="H19" s="399"/>
      <c r="I19" s="399"/>
      <c r="J19" s="399"/>
      <c r="K19" s="271"/>
    </row>
    <row r="20" spans="2:11" ht="15" customHeight="1">
      <c r="B20" s="274"/>
      <c r="C20" s="275"/>
      <c r="D20" s="275"/>
      <c r="E20" s="276" t="s">
        <v>588</v>
      </c>
      <c r="F20" s="399" t="s">
        <v>589</v>
      </c>
      <c r="G20" s="399"/>
      <c r="H20" s="399"/>
      <c r="I20" s="399"/>
      <c r="J20" s="399"/>
      <c r="K20" s="271"/>
    </row>
    <row r="21" spans="2:11" ht="15" customHeight="1">
      <c r="B21" s="274"/>
      <c r="C21" s="275"/>
      <c r="D21" s="275"/>
      <c r="E21" s="276" t="s">
        <v>82</v>
      </c>
      <c r="F21" s="399" t="s">
        <v>590</v>
      </c>
      <c r="G21" s="399"/>
      <c r="H21" s="399"/>
      <c r="I21" s="399"/>
      <c r="J21" s="399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399" t="s">
        <v>591</v>
      </c>
      <c r="D23" s="399"/>
      <c r="E23" s="399"/>
      <c r="F23" s="399"/>
      <c r="G23" s="399"/>
      <c r="H23" s="399"/>
      <c r="I23" s="399"/>
      <c r="J23" s="399"/>
      <c r="K23" s="271"/>
    </row>
    <row r="24" spans="2:11" ht="15" customHeight="1">
      <c r="B24" s="274"/>
      <c r="C24" s="399" t="s">
        <v>592</v>
      </c>
      <c r="D24" s="399"/>
      <c r="E24" s="399"/>
      <c r="F24" s="399"/>
      <c r="G24" s="399"/>
      <c r="H24" s="399"/>
      <c r="I24" s="399"/>
      <c r="J24" s="399"/>
      <c r="K24" s="271"/>
    </row>
    <row r="25" spans="2:11" ht="15" customHeight="1">
      <c r="B25" s="274"/>
      <c r="C25" s="273"/>
      <c r="D25" s="399" t="s">
        <v>593</v>
      </c>
      <c r="E25" s="399"/>
      <c r="F25" s="399"/>
      <c r="G25" s="399"/>
      <c r="H25" s="399"/>
      <c r="I25" s="399"/>
      <c r="J25" s="399"/>
      <c r="K25" s="271"/>
    </row>
    <row r="26" spans="2:11" ht="15" customHeight="1">
      <c r="B26" s="274"/>
      <c r="C26" s="275"/>
      <c r="D26" s="399" t="s">
        <v>594</v>
      </c>
      <c r="E26" s="399"/>
      <c r="F26" s="399"/>
      <c r="G26" s="399"/>
      <c r="H26" s="399"/>
      <c r="I26" s="399"/>
      <c r="J26" s="399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399" t="s">
        <v>595</v>
      </c>
      <c r="E28" s="399"/>
      <c r="F28" s="399"/>
      <c r="G28" s="399"/>
      <c r="H28" s="399"/>
      <c r="I28" s="399"/>
      <c r="J28" s="399"/>
      <c r="K28" s="271"/>
    </row>
    <row r="29" spans="2:11" ht="15" customHeight="1">
      <c r="B29" s="274"/>
      <c r="C29" s="275"/>
      <c r="D29" s="399" t="s">
        <v>596</v>
      </c>
      <c r="E29" s="399"/>
      <c r="F29" s="399"/>
      <c r="G29" s="399"/>
      <c r="H29" s="399"/>
      <c r="I29" s="399"/>
      <c r="J29" s="399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399" t="s">
        <v>597</v>
      </c>
      <c r="E31" s="399"/>
      <c r="F31" s="399"/>
      <c r="G31" s="399"/>
      <c r="H31" s="399"/>
      <c r="I31" s="399"/>
      <c r="J31" s="399"/>
      <c r="K31" s="271"/>
    </row>
    <row r="32" spans="2:11" ht="15" customHeight="1">
      <c r="B32" s="274"/>
      <c r="C32" s="275"/>
      <c r="D32" s="399" t="s">
        <v>598</v>
      </c>
      <c r="E32" s="399"/>
      <c r="F32" s="399"/>
      <c r="G32" s="399"/>
      <c r="H32" s="399"/>
      <c r="I32" s="399"/>
      <c r="J32" s="399"/>
      <c r="K32" s="271"/>
    </row>
    <row r="33" spans="2:11" ht="15" customHeight="1">
      <c r="B33" s="274"/>
      <c r="C33" s="275"/>
      <c r="D33" s="399" t="s">
        <v>599</v>
      </c>
      <c r="E33" s="399"/>
      <c r="F33" s="399"/>
      <c r="G33" s="399"/>
      <c r="H33" s="399"/>
      <c r="I33" s="399"/>
      <c r="J33" s="399"/>
      <c r="K33" s="271"/>
    </row>
    <row r="34" spans="2:11" ht="15" customHeight="1">
      <c r="B34" s="274"/>
      <c r="C34" s="275"/>
      <c r="D34" s="273"/>
      <c r="E34" s="277" t="s">
        <v>119</v>
      </c>
      <c r="F34" s="273"/>
      <c r="G34" s="399" t="s">
        <v>600</v>
      </c>
      <c r="H34" s="399"/>
      <c r="I34" s="399"/>
      <c r="J34" s="399"/>
      <c r="K34" s="271"/>
    </row>
    <row r="35" spans="2:11" ht="30.75" customHeight="1">
      <c r="B35" s="274"/>
      <c r="C35" s="275"/>
      <c r="D35" s="273"/>
      <c r="E35" s="277" t="s">
        <v>601</v>
      </c>
      <c r="F35" s="273"/>
      <c r="G35" s="399" t="s">
        <v>602</v>
      </c>
      <c r="H35" s="399"/>
      <c r="I35" s="399"/>
      <c r="J35" s="399"/>
      <c r="K35" s="271"/>
    </row>
    <row r="36" spans="2:11" ht="15" customHeight="1">
      <c r="B36" s="274"/>
      <c r="C36" s="275"/>
      <c r="D36" s="273"/>
      <c r="E36" s="277" t="s">
        <v>50</v>
      </c>
      <c r="F36" s="273"/>
      <c r="G36" s="399" t="s">
        <v>603</v>
      </c>
      <c r="H36" s="399"/>
      <c r="I36" s="399"/>
      <c r="J36" s="399"/>
      <c r="K36" s="271"/>
    </row>
    <row r="37" spans="2:11" ht="15" customHeight="1">
      <c r="B37" s="274"/>
      <c r="C37" s="275"/>
      <c r="D37" s="273"/>
      <c r="E37" s="277" t="s">
        <v>120</v>
      </c>
      <c r="F37" s="273"/>
      <c r="G37" s="399" t="s">
        <v>604</v>
      </c>
      <c r="H37" s="399"/>
      <c r="I37" s="399"/>
      <c r="J37" s="399"/>
      <c r="K37" s="271"/>
    </row>
    <row r="38" spans="2:11" ht="15" customHeight="1">
      <c r="B38" s="274"/>
      <c r="C38" s="275"/>
      <c r="D38" s="273"/>
      <c r="E38" s="277" t="s">
        <v>121</v>
      </c>
      <c r="F38" s="273"/>
      <c r="G38" s="399" t="s">
        <v>605</v>
      </c>
      <c r="H38" s="399"/>
      <c r="I38" s="399"/>
      <c r="J38" s="399"/>
      <c r="K38" s="271"/>
    </row>
    <row r="39" spans="2:11" ht="15" customHeight="1">
      <c r="B39" s="274"/>
      <c r="C39" s="275"/>
      <c r="D39" s="273"/>
      <c r="E39" s="277" t="s">
        <v>122</v>
      </c>
      <c r="F39" s="273"/>
      <c r="G39" s="399" t="s">
        <v>606</v>
      </c>
      <c r="H39" s="399"/>
      <c r="I39" s="399"/>
      <c r="J39" s="399"/>
      <c r="K39" s="271"/>
    </row>
    <row r="40" spans="2:11" ht="15" customHeight="1">
      <c r="B40" s="274"/>
      <c r="C40" s="275"/>
      <c r="D40" s="273"/>
      <c r="E40" s="277" t="s">
        <v>607</v>
      </c>
      <c r="F40" s="273"/>
      <c r="G40" s="399" t="s">
        <v>608</v>
      </c>
      <c r="H40" s="399"/>
      <c r="I40" s="399"/>
      <c r="J40" s="399"/>
      <c r="K40" s="271"/>
    </row>
    <row r="41" spans="2:11" ht="15" customHeight="1">
      <c r="B41" s="274"/>
      <c r="C41" s="275"/>
      <c r="D41" s="273"/>
      <c r="E41" s="277"/>
      <c r="F41" s="273"/>
      <c r="G41" s="399" t="s">
        <v>609</v>
      </c>
      <c r="H41" s="399"/>
      <c r="I41" s="399"/>
      <c r="J41" s="399"/>
      <c r="K41" s="271"/>
    </row>
    <row r="42" spans="2:11" ht="15" customHeight="1">
      <c r="B42" s="274"/>
      <c r="C42" s="275"/>
      <c r="D42" s="273"/>
      <c r="E42" s="277" t="s">
        <v>610</v>
      </c>
      <c r="F42" s="273"/>
      <c r="G42" s="399" t="s">
        <v>611</v>
      </c>
      <c r="H42" s="399"/>
      <c r="I42" s="399"/>
      <c r="J42" s="399"/>
      <c r="K42" s="271"/>
    </row>
    <row r="43" spans="2:11" ht="15" customHeight="1">
      <c r="B43" s="274"/>
      <c r="C43" s="275"/>
      <c r="D43" s="273"/>
      <c r="E43" s="277" t="s">
        <v>124</v>
      </c>
      <c r="F43" s="273"/>
      <c r="G43" s="399" t="s">
        <v>612</v>
      </c>
      <c r="H43" s="399"/>
      <c r="I43" s="399"/>
      <c r="J43" s="399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399" t="s">
        <v>613</v>
      </c>
      <c r="E45" s="399"/>
      <c r="F45" s="399"/>
      <c r="G45" s="399"/>
      <c r="H45" s="399"/>
      <c r="I45" s="399"/>
      <c r="J45" s="399"/>
      <c r="K45" s="271"/>
    </row>
    <row r="46" spans="2:11" ht="15" customHeight="1">
      <c r="B46" s="274"/>
      <c r="C46" s="275"/>
      <c r="D46" s="275"/>
      <c r="E46" s="399" t="s">
        <v>614</v>
      </c>
      <c r="F46" s="399"/>
      <c r="G46" s="399"/>
      <c r="H46" s="399"/>
      <c r="I46" s="399"/>
      <c r="J46" s="399"/>
      <c r="K46" s="271"/>
    </row>
    <row r="47" spans="2:11" ht="15" customHeight="1">
      <c r="B47" s="274"/>
      <c r="C47" s="275"/>
      <c r="D47" s="275"/>
      <c r="E47" s="399" t="s">
        <v>615</v>
      </c>
      <c r="F47" s="399"/>
      <c r="G47" s="399"/>
      <c r="H47" s="399"/>
      <c r="I47" s="399"/>
      <c r="J47" s="399"/>
      <c r="K47" s="271"/>
    </row>
    <row r="48" spans="2:11" ht="15" customHeight="1">
      <c r="B48" s="274"/>
      <c r="C48" s="275"/>
      <c r="D48" s="275"/>
      <c r="E48" s="399" t="s">
        <v>616</v>
      </c>
      <c r="F48" s="399"/>
      <c r="G48" s="399"/>
      <c r="H48" s="399"/>
      <c r="I48" s="399"/>
      <c r="J48" s="399"/>
      <c r="K48" s="271"/>
    </row>
    <row r="49" spans="2:11" ht="15" customHeight="1">
      <c r="B49" s="274"/>
      <c r="C49" s="275"/>
      <c r="D49" s="399" t="s">
        <v>617</v>
      </c>
      <c r="E49" s="399"/>
      <c r="F49" s="399"/>
      <c r="G49" s="399"/>
      <c r="H49" s="399"/>
      <c r="I49" s="399"/>
      <c r="J49" s="399"/>
      <c r="K49" s="271"/>
    </row>
    <row r="50" spans="2:11" ht="25.5" customHeight="1">
      <c r="B50" s="270"/>
      <c r="C50" s="400" t="s">
        <v>618</v>
      </c>
      <c r="D50" s="400"/>
      <c r="E50" s="400"/>
      <c r="F50" s="400"/>
      <c r="G50" s="400"/>
      <c r="H50" s="400"/>
      <c r="I50" s="400"/>
      <c r="J50" s="400"/>
      <c r="K50" s="271"/>
    </row>
    <row r="51" spans="2:11" ht="5.25" customHeight="1">
      <c r="B51" s="270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70"/>
      <c r="C52" s="399" t="s">
        <v>619</v>
      </c>
      <c r="D52" s="399"/>
      <c r="E52" s="399"/>
      <c r="F52" s="399"/>
      <c r="G52" s="399"/>
      <c r="H52" s="399"/>
      <c r="I52" s="399"/>
      <c r="J52" s="399"/>
      <c r="K52" s="271"/>
    </row>
    <row r="53" spans="2:11" ht="15" customHeight="1">
      <c r="B53" s="270"/>
      <c r="C53" s="399" t="s">
        <v>620</v>
      </c>
      <c r="D53" s="399"/>
      <c r="E53" s="399"/>
      <c r="F53" s="399"/>
      <c r="G53" s="399"/>
      <c r="H53" s="399"/>
      <c r="I53" s="399"/>
      <c r="J53" s="399"/>
      <c r="K53" s="271"/>
    </row>
    <row r="54" spans="2:11" ht="12.75" customHeight="1">
      <c r="B54" s="270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70"/>
      <c r="C55" s="399" t="s">
        <v>621</v>
      </c>
      <c r="D55" s="399"/>
      <c r="E55" s="399"/>
      <c r="F55" s="399"/>
      <c r="G55" s="399"/>
      <c r="H55" s="399"/>
      <c r="I55" s="399"/>
      <c r="J55" s="399"/>
      <c r="K55" s="271"/>
    </row>
    <row r="56" spans="2:11" ht="15" customHeight="1">
      <c r="B56" s="270"/>
      <c r="C56" s="275"/>
      <c r="D56" s="399" t="s">
        <v>622</v>
      </c>
      <c r="E56" s="399"/>
      <c r="F56" s="399"/>
      <c r="G56" s="399"/>
      <c r="H56" s="399"/>
      <c r="I56" s="399"/>
      <c r="J56" s="399"/>
      <c r="K56" s="271"/>
    </row>
    <row r="57" spans="2:11" ht="15" customHeight="1">
      <c r="B57" s="270"/>
      <c r="C57" s="275"/>
      <c r="D57" s="399" t="s">
        <v>623</v>
      </c>
      <c r="E57" s="399"/>
      <c r="F57" s="399"/>
      <c r="G57" s="399"/>
      <c r="H57" s="399"/>
      <c r="I57" s="399"/>
      <c r="J57" s="399"/>
      <c r="K57" s="271"/>
    </row>
    <row r="58" spans="2:11" ht="15" customHeight="1">
      <c r="B58" s="270"/>
      <c r="C58" s="275"/>
      <c r="D58" s="399" t="s">
        <v>624</v>
      </c>
      <c r="E58" s="399"/>
      <c r="F58" s="399"/>
      <c r="G58" s="399"/>
      <c r="H58" s="399"/>
      <c r="I58" s="399"/>
      <c r="J58" s="399"/>
      <c r="K58" s="271"/>
    </row>
    <row r="59" spans="2:11" ht="15" customHeight="1">
      <c r="B59" s="270"/>
      <c r="C59" s="275"/>
      <c r="D59" s="399" t="s">
        <v>625</v>
      </c>
      <c r="E59" s="399"/>
      <c r="F59" s="399"/>
      <c r="G59" s="399"/>
      <c r="H59" s="399"/>
      <c r="I59" s="399"/>
      <c r="J59" s="399"/>
      <c r="K59" s="271"/>
    </row>
    <row r="60" spans="2:11" ht="15" customHeight="1">
      <c r="B60" s="270"/>
      <c r="C60" s="275"/>
      <c r="D60" s="398" t="s">
        <v>626</v>
      </c>
      <c r="E60" s="398"/>
      <c r="F60" s="398"/>
      <c r="G60" s="398"/>
      <c r="H60" s="398"/>
      <c r="I60" s="398"/>
      <c r="J60" s="398"/>
      <c r="K60" s="271"/>
    </row>
    <row r="61" spans="2:11" ht="15" customHeight="1">
      <c r="B61" s="270"/>
      <c r="C61" s="275"/>
      <c r="D61" s="399" t="s">
        <v>627</v>
      </c>
      <c r="E61" s="399"/>
      <c r="F61" s="399"/>
      <c r="G61" s="399"/>
      <c r="H61" s="399"/>
      <c r="I61" s="399"/>
      <c r="J61" s="399"/>
      <c r="K61" s="271"/>
    </row>
    <row r="62" spans="2:11" ht="12.75" customHeight="1">
      <c r="B62" s="270"/>
      <c r="C62" s="275"/>
      <c r="D62" s="275"/>
      <c r="E62" s="278"/>
      <c r="F62" s="275"/>
      <c r="G62" s="275"/>
      <c r="H62" s="275"/>
      <c r="I62" s="275"/>
      <c r="J62" s="275"/>
      <c r="K62" s="271"/>
    </row>
    <row r="63" spans="2:11" ht="15" customHeight="1">
      <c r="B63" s="270"/>
      <c r="C63" s="275"/>
      <c r="D63" s="399" t="s">
        <v>628</v>
      </c>
      <c r="E63" s="399"/>
      <c r="F63" s="399"/>
      <c r="G63" s="399"/>
      <c r="H63" s="399"/>
      <c r="I63" s="399"/>
      <c r="J63" s="399"/>
      <c r="K63" s="271"/>
    </row>
    <row r="64" spans="2:11" ht="15" customHeight="1">
      <c r="B64" s="270"/>
      <c r="C64" s="275"/>
      <c r="D64" s="398" t="s">
        <v>629</v>
      </c>
      <c r="E64" s="398"/>
      <c r="F64" s="398"/>
      <c r="G64" s="398"/>
      <c r="H64" s="398"/>
      <c r="I64" s="398"/>
      <c r="J64" s="398"/>
      <c r="K64" s="271"/>
    </row>
    <row r="65" spans="2:11" ht="15" customHeight="1">
      <c r="B65" s="270"/>
      <c r="C65" s="275"/>
      <c r="D65" s="399" t="s">
        <v>630</v>
      </c>
      <c r="E65" s="399"/>
      <c r="F65" s="399"/>
      <c r="G65" s="399"/>
      <c r="H65" s="399"/>
      <c r="I65" s="399"/>
      <c r="J65" s="399"/>
      <c r="K65" s="271"/>
    </row>
    <row r="66" spans="2:11" ht="15" customHeight="1">
      <c r="B66" s="270"/>
      <c r="C66" s="275"/>
      <c r="D66" s="399" t="s">
        <v>631</v>
      </c>
      <c r="E66" s="399"/>
      <c r="F66" s="399"/>
      <c r="G66" s="399"/>
      <c r="H66" s="399"/>
      <c r="I66" s="399"/>
      <c r="J66" s="399"/>
      <c r="K66" s="271"/>
    </row>
    <row r="67" spans="2:11" ht="15" customHeight="1">
      <c r="B67" s="270"/>
      <c r="C67" s="275"/>
      <c r="D67" s="399" t="s">
        <v>632</v>
      </c>
      <c r="E67" s="399"/>
      <c r="F67" s="399"/>
      <c r="G67" s="399"/>
      <c r="H67" s="399"/>
      <c r="I67" s="399"/>
      <c r="J67" s="399"/>
      <c r="K67" s="271"/>
    </row>
    <row r="68" spans="2:11" ht="15" customHeight="1">
      <c r="B68" s="270"/>
      <c r="C68" s="275"/>
      <c r="D68" s="399" t="s">
        <v>633</v>
      </c>
      <c r="E68" s="399"/>
      <c r="F68" s="399"/>
      <c r="G68" s="399"/>
      <c r="H68" s="399"/>
      <c r="I68" s="399"/>
      <c r="J68" s="399"/>
      <c r="K68" s="271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397" t="s">
        <v>99</v>
      </c>
      <c r="D73" s="397"/>
      <c r="E73" s="397"/>
      <c r="F73" s="397"/>
      <c r="G73" s="397"/>
      <c r="H73" s="397"/>
      <c r="I73" s="397"/>
      <c r="J73" s="397"/>
      <c r="K73" s="288"/>
    </row>
    <row r="74" spans="2:11" ht="17.25" customHeight="1">
      <c r="B74" s="287"/>
      <c r="C74" s="289" t="s">
        <v>634</v>
      </c>
      <c r="D74" s="289"/>
      <c r="E74" s="289"/>
      <c r="F74" s="289" t="s">
        <v>635</v>
      </c>
      <c r="G74" s="290"/>
      <c r="H74" s="289" t="s">
        <v>120</v>
      </c>
      <c r="I74" s="289" t="s">
        <v>54</v>
      </c>
      <c r="J74" s="289" t="s">
        <v>636</v>
      </c>
      <c r="K74" s="288"/>
    </row>
    <row r="75" spans="2:11" ht="17.25" customHeight="1">
      <c r="B75" s="287"/>
      <c r="C75" s="291" t="s">
        <v>637</v>
      </c>
      <c r="D75" s="291"/>
      <c r="E75" s="291"/>
      <c r="F75" s="292" t="s">
        <v>638</v>
      </c>
      <c r="G75" s="293"/>
      <c r="H75" s="291"/>
      <c r="I75" s="291"/>
      <c r="J75" s="291" t="s">
        <v>639</v>
      </c>
      <c r="K75" s="288"/>
    </row>
    <row r="76" spans="2:11" ht="5.25" customHeight="1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7"/>
      <c r="C77" s="277" t="s">
        <v>50</v>
      </c>
      <c r="D77" s="294"/>
      <c r="E77" s="294"/>
      <c r="F77" s="296" t="s">
        <v>640</v>
      </c>
      <c r="G77" s="295"/>
      <c r="H77" s="277" t="s">
        <v>641</v>
      </c>
      <c r="I77" s="277" t="s">
        <v>642</v>
      </c>
      <c r="J77" s="277">
        <v>20</v>
      </c>
      <c r="K77" s="288"/>
    </row>
    <row r="78" spans="2:11" ht="15" customHeight="1">
      <c r="B78" s="287"/>
      <c r="C78" s="277" t="s">
        <v>643</v>
      </c>
      <c r="D78" s="277"/>
      <c r="E78" s="277"/>
      <c r="F78" s="296" t="s">
        <v>640</v>
      </c>
      <c r="G78" s="295"/>
      <c r="H78" s="277" t="s">
        <v>644</v>
      </c>
      <c r="I78" s="277" t="s">
        <v>642</v>
      </c>
      <c r="J78" s="277">
        <v>120</v>
      </c>
      <c r="K78" s="288"/>
    </row>
    <row r="79" spans="2:11" ht="15" customHeight="1">
      <c r="B79" s="297"/>
      <c r="C79" s="277" t="s">
        <v>645</v>
      </c>
      <c r="D79" s="277"/>
      <c r="E79" s="277"/>
      <c r="F79" s="296" t="s">
        <v>646</v>
      </c>
      <c r="G79" s="295"/>
      <c r="H79" s="277" t="s">
        <v>647</v>
      </c>
      <c r="I79" s="277" t="s">
        <v>642</v>
      </c>
      <c r="J79" s="277">
        <v>50</v>
      </c>
      <c r="K79" s="288"/>
    </row>
    <row r="80" spans="2:11" ht="15" customHeight="1">
      <c r="B80" s="297"/>
      <c r="C80" s="277" t="s">
        <v>648</v>
      </c>
      <c r="D80" s="277"/>
      <c r="E80" s="277"/>
      <c r="F80" s="296" t="s">
        <v>640</v>
      </c>
      <c r="G80" s="295"/>
      <c r="H80" s="277" t="s">
        <v>649</v>
      </c>
      <c r="I80" s="277" t="s">
        <v>650</v>
      </c>
      <c r="J80" s="277"/>
      <c r="K80" s="288"/>
    </row>
    <row r="81" spans="2:11" ht="15" customHeight="1">
      <c r="B81" s="297"/>
      <c r="C81" s="298" t="s">
        <v>651</v>
      </c>
      <c r="D81" s="298"/>
      <c r="E81" s="298"/>
      <c r="F81" s="299" t="s">
        <v>646</v>
      </c>
      <c r="G81" s="298"/>
      <c r="H81" s="298" t="s">
        <v>652</v>
      </c>
      <c r="I81" s="298" t="s">
        <v>642</v>
      </c>
      <c r="J81" s="298">
        <v>15</v>
      </c>
      <c r="K81" s="288"/>
    </row>
    <row r="82" spans="2:11" ht="15" customHeight="1">
      <c r="B82" s="297"/>
      <c r="C82" s="298" t="s">
        <v>653</v>
      </c>
      <c r="D82" s="298"/>
      <c r="E82" s="298"/>
      <c r="F82" s="299" t="s">
        <v>646</v>
      </c>
      <c r="G82" s="298"/>
      <c r="H82" s="298" t="s">
        <v>654</v>
      </c>
      <c r="I82" s="298" t="s">
        <v>642</v>
      </c>
      <c r="J82" s="298">
        <v>15</v>
      </c>
      <c r="K82" s="288"/>
    </row>
    <row r="83" spans="2:11" ht="15" customHeight="1">
      <c r="B83" s="297"/>
      <c r="C83" s="298" t="s">
        <v>655</v>
      </c>
      <c r="D83" s="298"/>
      <c r="E83" s="298"/>
      <c r="F83" s="299" t="s">
        <v>646</v>
      </c>
      <c r="G83" s="298"/>
      <c r="H83" s="298" t="s">
        <v>656</v>
      </c>
      <c r="I83" s="298" t="s">
        <v>642</v>
      </c>
      <c r="J83" s="298">
        <v>20</v>
      </c>
      <c r="K83" s="288"/>
    </row>
    <row r="84" spans="2:11" ht="15" customHeight="1">
      <c r="B84" s="297"/>
      <c r="C84" s="298" t="s">
        <v>657</v>
      </c>
      <c r="D84" s="298"/>
      <c r="E84" s="298"/>
      <c r="F84" s="299" t="s">
        <v>646</v>
      </c>
      <c r="G84" s="298"/>
      <c r="H84" s="298" t="s">
        <v>658</v>
      </c>
      <c r="I84" s="298" t="s">
        <v>642</v>
      </c>
      <c r="J84" s="298">
        <v>20</v>
      </c>
      <c r="K84" s="288"/>
    </row>
    <row r="85" spans="2:11" ht="15" customHeight="1">
      <c r="B85" s="297"/>
      <c r="C85" s="277" t="s">
        <v>659</v>
      </c>
      <c r="D85" s="277"/>
      <c r="E85" s="277"/>
      <c r="F85" s="296" t="s">
        <v>646</v>
      </c>
      <c r="G85" s="295"/>
      <c r="H85" s="277" t="s">
        <v>660</v>
      </c>
      <c r="I85" s="277" t="s">
        <v>642</v>
      </c>
      <c r="J85" s="277">
        <v>50</v>
      </c>
      <c r="K85" s="288"/>
    </row>
    <row r="86" spans="2:11" ht="15" customHeight="1">
      <c r="B86" s="297"/>
      <c r="C86" s="277" t="s">
        <v>661</v>
      </c>
      <c r="D86" s="277"/>
      <c r="E86" s="277"/>
      <c r="F86" s="296" t="s">
        <v>646</v>
      </c>
      <c r="G86" s="295"/>
      <c r="H86" s="277" t="s">
        <v>662</v>
      </c>
      <c r="I86" s="277" t="s">
        <v>642</v>
      </c>
      <c r="J86" s="277">
        <v>20</v>
      </c>
      <c r="K86" s="288"/>
    </row>
    <row r="87" spans="2:11" ht="15" customHeight="1">
      <c r="B87" s="297"/>
      <c r="C87" s="277" t="s">
        <v>663</v>
      </c>
      <c r="D87" s="277"/>
      <c r="E87" s="277"/>
      <c r="F87" s="296" t="s">
        <v>646</v>
      </c>
      <c r="G87" s="295"/>
      <c r="H87" s="277" t="s">
        <v>664</v>
      </c>
      <c r="I87" s="277" t="s">
        <v>642</v>
      </c>
      <c r="J87" s="277">
        <v>20</v>
      </c>
      <c r="K87" s="288"/>
    </row>
    <row r="88" spans="2:11" ht="15" customHeight="1">
      <c r="B88" s="297"/>
      <c r="C88" s="277" t="s">
        <v>665</v>
      </c>
      <c r="D88" s="277"/>
      <c r="E88" s="277"/>
      <c r="F88" s="296" t="s">
        <v>646</v>
      </c>
      <c r="G88" s="295"/>
      <c r="H88" s="277" t="s">
        <v>666</v>
      </c>
      <c r="I88" s="277" t="s">
        <v>642</v>
      </c>
      <c r="J88" s="277">
        <v>50</v>
      </c>
      <c r="K88" s="288"/>
    </row>
    <row r="89" spans="2:11" ht="15" customHeight="1">
      <c r="B89" s="297"/>
      <c r="C89" s="277" t="s">
        <v>667</v>
      </c>
      <c r="D89" s="277"/>
      <c r="E89" s="277"/>
      <c r="F89" s="296" t="s">
        <v>646</v>
      </c>
      <c r="G89" s="295"/>
      <c r="H89" s="277" t="s">
        <v>667</v>
      </c>
      <c r="I89" s="277" t="s">
        <v>642</v>
      </c>
      <c r="J89" s="277">
        <v>50</v>
      </c>
      <c r="K89" s="288"/>
    </row>
    <row r="90" spans="2:11" ht="15" customHeight="1">
      <c r="B90" s="297"/>
      <c r="C90" s="277" t="s">
        <v>125</v>
      </c>
      <c r="D90" s="277"/>
      <c r="E90" s="277"/>
      <c r="F90" s="296" t="s">
        <v>646</v>
      </c>
      <c r="G90" s="295"/>
      <c r="H90" s="277" t="s">
        <v>668</v>
      </c>
      <c r="I90" s="277" t="s">
        <v>642</v>
      </c>
      <c r="J90" s="277">
        <v>255</v>
      </c>
      <c r="K90" s="288"/>
    </row>
    <row r="91" spans="2:11" ht="15" customHeight="1">
      <c r="B91" s="297"/>
      <c r="C91" s="277" t="s">
        <v>669</v>
      </c>
      <c r="D91" s="277"/>
      <c r="E91" s="277"/>
      <c r="F91" s="296" t="s">
        <v>640</v>
      </c>
      <c r="G91" s="295"/>
      <c r="H91" s="277" t="s">
        <v>670</v>
      </c>
      <c r="I91" s="277" t="s">
        <v>671</v>
      </c>
      <c r="J91" s="277"/>
      <c r="K91" s="288"/>
    </row>
    <row r="92" spans="2:11" ht="15" customHeight="1">
      <c r="B92" s="297"/>
      <c r="C92" s="277" t="s">
        <v>672</v>
      </c>
      <c r="D92" s="277"/>
      <c r="E92" s="277"/>
      <c r="F92" s="296" t="s">
        <v>640</v>
      </c>
      <c r="G92" s="295"/>
      <c r="H92" s="277" t="s">
        <v>673</v>
      </c>
      <c r="I92" s="277" t="s">
        <v>674</v>
      </c>
      <c r="J92" s="277"/>
      <c r="K92" s="288"/>
    </row>
    <row r="93" spans="2:11" ht="15" customHeight="1">
      <c r="B93" s="297"/>
      <c r="C93" s="277" t="s">
        <v>675</v>
      </c>
      <c r="D93" s="277"/>
      <c r="E93" s="277"/>
      <c r="F93" s="296" t="s">
        <v>640</v>
      </c>
      <c r="G93" s="295"/>
      <c r="H93" s="277" t="s">
        <v>675</v>
      </c>
      <c r="I93" s="277" t="s">
        <v>674</v>
      </c>
      <c r="J93" s="277"/>
      <c r="K93" s="288"/>
    </row>
    <row r="94" spans="2:11" ht="15" customHeight="1">
      <c r="B94" s="297"/>
      <c r="C94" s="277" t="s">
        <v>35</v>
      </c>
      <c r="D94" s="277"/>
      <c r="E94" s="277"/>
      <c r="F94" s="296" t="s">
        <v>640</v>
      </c>
      <c r="G94" s="295"/>
      <c r="H94" s="277" t="s">
        <v>676</v>
      </c>
      <c r="I94" s="277" t="s">
        <v>674</v>
      </c>
      <c r="J94" s="277"/>
      <c r="K94" s="288"/>
    </row>
    <row r="95" spans="2:11" ht="15" customHeight="1">
      <c r="B95" s="297"/>
      <c r="C95" s="277" t="s">
        <v>45</v>
      </c>
      <c r="D95" s="277"/>
      <c r="E95" s="277"/>
      <c r="F95" s="296" t="s">
        <v>640</v>
      </c>
      <c r="G95" s="295"/>
      <c r="H95" s="277" t="s">
        <v>677</v>
      </c>
      <c r="I95" s="277" t="s">
        <v>674</v>
      </c>
      <c r="J95" s="277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397" t="s">
        <v>678</v>
      </c>
      <c r="D100" s="397"/>
      <c r="E100" s="397"/>
      <c r="F100" s="397"/>
      <c r="G100" s="397"/>
      <c r="H100" s="397"/>
      <c r="I100" s="397"/>
      <c r="J100" s="397"/>
      <c r="K100" s="288"/>
    </row>
    <row r="101" spans="2:11" ht="17.25" customHeight="1">
      <c r="B101" s="287"/>
      <c r="C101" s="289" t="s">
        <v>634</v>
      </c>
      <c r="D101" s="289"/>
      <c r="E101" s="289"/>
      <c r="F101" s="289" t="s">
        <v>635</v>
      </c>
      <c r="G101" s="290"/>
      <c r="H101" s="289" t="s">
        <v>120</v>
      </c>
      <c r="I101" s="289" t="s">
        <v>54</v>
      </c>
      <c r="J101" s="289" t="s">
        <v>636</v>
      </c>
      <c r="K101" s="288"/>
    </row>
    <row r="102" spans="2:11" ht="17.25" customHeight="1">
      <c r="B102" s="287"/>
      <c r="C102" s="291" t="s">
        <v>637</v>
      </c>
      <c r="D102" s="291"/>
      <c r="E102" s="291"/>
      <c r="F102" s="292" t="s">
        <v>638</v>
      </c>
      <c r="G102" s="293"/>
      <c r="H102" s="291"/>
      <c r="I102" s="291"/>
      <c r="J102" s="291" t="s">
        <v>639</v>
      </c>
      <c r="K102" s="288"/>
    </row>
    <row r="103" spans="2:11" ht="5.25" customHeight="1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7"/>
      <c r="C104" s="277" t="s">
        <v>50</v>
      </c>
      <c r="D104" s="294"/>
      <c r="E104" s="294"/>
      <c r="F104" s="296" t="s">
        <v>640</v>
      </c>
      <c r="G104" s="305"/>
      <c r="H104" s="277" t="s">
        <v>679</v>
      </c>
      <c r="I104" s="277" t="s">
        <v>642</v>
      </c>
      <c r="J104" s="277">
        <v>20</v>
      </c>
      <c r="K104" s="288"/>
    </row>
    <row r="105" spans="2:11" ht="15" customHeight="1">
      <c r="B105" s="287"/>
      <c r="C105" s="277" t="s">
        <v>643</v>
      </c>
      <c r="D105" s="277"/>
      <c r="E105" s="277"/>
      <c r="F105" s="296" t="s">
        <v>640</v>
      </c>
      <c r="G105" s="277"/>
      <c r="H105" s="277" t="s">
        <v>679</v>
      </c>
      <c r="I105" s="277" t="s">
        <v>642</v>
      </c>
      <c r="J105" s="277">
        <v>120</v>
      </c>
      <c r="K105" s="288"/>
    </row>
    <row r="106" spans="2:11" ht="15" customHeight="1">
      <c r="B106" s="297"/>
      <c r="C106" s="277" t="s">
        <v>645</v>
      </c>
      <c r="D106" s="277"/>
      <c r="E106" s="277"/>
      <c r="F106" s="296" t="s">
        <v>646</v>
      </c>
      <c r="G106" s="277"/>
      <c r="H106" s="277" t="s">
        <v>679</v>
      </c>
      <c r="I106" s="277" t="s">
        <v>642</v>
      </c>
      <c r="J106" s="277">
        <v>50</v>
      </c>
      <c r="K106" s="288"/>
    </row>
    <row r="107" spans="2:11" ht="15" customHeight="1">
      <c r="B107" s="297"/>
      <c r="C107" s="277" t="s">
        <v>648</v>
      </c>
      <c r="D107" s="277"/>
      <c r="E107" s="277"/>
      <c r="F107" s="296" t="s">
        <v>640</v>
      </c>
      <c r="G107" s="277"/>
      <c r="H107" s="277" t="s">
        <v>679</v>
      </c>
      <c r="I107" s="277" t="s">
        <v>650</v>
      </c>
      <c r="J107" s="277"/>
      <c r="K107" s="288"/>
    </row>
    <row r="108" spans="2:11" ht="15" customHeight="1">
      <c r="B108" s="297"/>
      <c r="C108" s="277" t="s">
        <v>659</v>
      </c>
      <c r="D108" s="277"/>
      <c r="E108" s="277"/>
      <c r="F108" s="296" t="s">
        <v>646</v>
      </c>
      <c r="G108" s="277"/>
      <c r="H108" s="277" t="s">
        <v>679</v>
      </c>
      <c r="I108" s="277" t="s">
        <v>642</v>
      </c>
      <c r="J108" s="277">
        <v>50</v>
      </c>
      <c r="K108" s="288"/>
    </row>
    <row r="109" spans="2:11" ht="15" customHeight="1">
      <c r="B109" s="297"/>
      <c r="C109" s="277" t="s">
        <v>667</v>
      </c>
      <c r="D109" s="277"/>
      <c r="E109" s="277"/>
      <c r="F109" s="296" t="s">
        <v>646</v>
      </c>
      <c r="G109" s="277"/>
      <c r="H109" s="277" t="s">
        <v>679</v>
      </c>
      <c r="I109" s="277" t="s">
        <v>642</v>
      </c>
      <c r="J109" s="277">
        <v>50</v>
      </c>
      <c r="K109" s="288"/>
    </row>
    <row r="110" spans="2:11" ht="15" customHeight="1">
      <c r="B110" s="297"/>
      <c r="C110" s="277" t="s">
        <v>665</v>
      </c>
      <c r="D110" s="277"/>
      <c r="E110" s="277"/>
      <c r="F110" s="296" t="s">
        <v>646</v>
      </c>
      <c r="G110" s="277"/>
      <c r="H110" s="277" t="s">
        <v>679</v>
      </c>
      <c r="I110" s="277" t="s">
        <v>642</v>
      </c>
      <c r="J110" s="277">
        <v>50</v>
      </c>
      <c r="K110" s="288"/>
    </row>
    <row r="111" spans="2:11" ht="15" customHeight="1">
      <c r="B111" s="297"/>
      <c r="C111" s="277" t="s">
        <v>50</v>
      </c>
      <c r="D111" s="277"/>
      <c r="E111" s="277"/>
      <c r="F111" s="296" t="s">
        <v>640</v>
      </c>
      <c r="G111" s="277"/>
      <c r="H111" s="277" t="s">
        <v>680</v>
      </c>
      <c r="I111" s="277" t="s">
        <v>642</v>
      </c>
      <c r="J111" s="277">
        <v>20</v>
      </c>
      <c r="K111" s="288"/>
    </row>
    <row r="112" spans="2:11" ht="15" customHeight="1">
      <c r="B112" s="297"/>
      <c r="C112" s="277" t="s">
        <v>681</v>
      </c>
      <c r="D112" s="277"/>
      <c r="E112" s="277"/>
      <c r="F112" s="296" t="s">
        <v>640</v>
      </c>
      <c r="G112" s="277"/>
      <c r="H112" s="277" t="s">
        <v>682</v>
      </c>
      <c r="I112" s="277" t="s">
        <v>642</v>
      </c>
      <c r="J112" s="277">
        <v>120</v>
      </c>
      <c r="K112" s="288"/>
    </row>
    <row r="113" spans="2:11" ht="15" customHeight="1">
      <c r="B113" s="297"/>
      <c r="C113" s="277" t="s">
        <v>35</v>
      </c>
      <c r="D113" s="277"/>
      <c r="E113" s="277"/>
      <c r="F113" s="296" t="s">
        <v>640</v>
      </c>
      <c r="G113" s="277"/>
      <c r="H113" s="277" t="s">
        <v>683</v>
      </c>
      <c r="I113" s="277" t="s">
        <v>674</v>
      </c>
      <c r="J113" s="277"/>
      <c r="K113" s="288"/>
    </row>
    <row r="114" spans="2:11" ht="15" customHeight="1">
      <c r="B114" s="297"/>
      <c r="C114" s="277" t="s">
        <v>45</v>
      </c>
      <c r="D114" s="277"/>
      <c r="E114" s="277"/>
      <c r="F114" s="296" t="s">
        <v>640</v>
      </c>
      <c r="G114" s="277"/>
      <c r="H114" s="277" t="s">
        <v>684</v>
      </c>
      <c r="I114" s="277" t="s">
        <v>674</v>
      </c>
      <c r="J114" s="277"/>
      <c r="K114" s="288"/>
    </row>
    <row r="115" spans="2:11" ht="15" customHeight="1">
      <c r="B115" s="297"/>
      <c r="C115" s="277" t="s">
        <v>54</v>
      </c>
      <c r="D115" s="277"/>
      <c r="E115" s="277"/>
      <c r="F115" s="296" t="s">
        <v>640</v>
      </c>
      <c r="G115" s="277"/>
      <c r="H115" s="277" t="s">
        <v>685</v>
      </c>
      <c r="I115" s="277" t="s">
        <v>686</v>
      </c>
      <c r="J115" s="277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3"/>
      <c r="D117" s="273"/>
      <c r="E117" s="273"/>
      <c r="F117" s="308"/>
      <c r="G117" s="273"/>
      <c r="H117" s="273"/>
      <c r="I117" s="273"/>
      <c r="J117" s="273"/>
      <c r="K117" s="307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396" t="s">
        <v>687</v>
      </c>
      <c r="D120" s="396"/>
      <c r="E120" s="396"/>
      <c r="F120" s="396"/>
      <c r="G120" s="396"/>
      <c r="H120" s="396"/>
      <c r="I120" s="396"/>
      <c r="J120" s="396"/>
      <c r="K120" s="313"/>
    </row>
    <row r="121" spans="2:11" ht="17.25" customHeight="1">
      <c r="B121" s="314"/>
      <c r="C121" s="289" t="s">
        <v>634</v>
      </c>
      <c r="D121" s="289"/>
      <c r="E121" s="289"/>
      <c r="F121" s="289" t="s">
        <v>635</v>
      </c>
      <c r="G121" s="290"/>
      <c r="H121" s="289" t="s">
        <v>120</v>
      </c>
      <c r="I121" s="289" t="s">
        <v>54</v>
      </c>
      <c r="J121" s="289" t="s">
        <v>636</v>
      </c>
      <c r="K121" s="315"/>
    </row>
    <row r="122" spans="2:11" ht="17.25" customHeight="1">
      <c r="B122" s="314"/>
      <c r="C122" s="291" t="s">
        <v>637</v>
      </c>
      <c r="D122" s="291"/>
      <c r="E122" s="291"/>
      <c r="F122" s="292" t="s">
        <v>638</v>
      </c>
      <c r="G122" s="293"/>
      <c r="H122" s="291"/>
      <c r="I122" s="291"/>
      <c r="J122" s="291" t="s">
        <v>639</v>
      </c>
      <c r="K122" s="315"/>
    </row>
    <row r="123" spans="2:11" ht="5.25" customHeight="1">
      <c r="B123" s="316"/>
      <c r="C123" s="294"/>
      <c r="D123" s="294"/>
      <c r="E123" s="294"/>
      <c r="F123" s="294"/>
      <c r="G123" s="277"/>
      <c r="H123" s="294"/>
      <c r="I123" s="294"/>
      <c r="J123" s="294"/>
      <c r="K123" s="317"/>
    </row>
    <row r="124" spans="2:11" ht="15" customHeight="1">
      <c r="B124" s="316"/>
      <c r="C124" s="277" t="s">
        <v>643</v>
      </c>
      <c r="D124" s="294"/>
      <c r="E124" s="294"/>
      <c r="F124" s="296" t="s">
        <v>640</v>
      </c>
      <c r="G124" s="277"/>
      <c r="H124" s="277" t="s">
        <v>679</v>
      </c>
      <c r="I124" s="277" t="s">
        <v>642</v>
      </c>
      <c r="J124" s="277">
        <v>120</v>
      </c>
      <c r="K124" s="318"/>
    </row>
    <row r="125" spans="2:11" ht="15" customHeight="1">
      <c r="B125" s="316"/>
      <c r="C125" s="277" t="s">
        <v>688</v>
      </c>
      <c r="D125" s="277"/>
      <c r="E125" s="277"/>
      <c r="F125" s="296" t="s">
        <v>640</v>
      </c>
      <c r="G125" s="277"/>
      <c r="H125" s="277" t="s">
        <v>689</v>
      </c>
      <c r="I125" s="277" t="s">
        <v>642</v>
      </c>
      <c r="J125" s="277" t="s">
        <v>690</v>
      </c>
      <c r="K125" s="318"/>
    </row>
    <row r="126" spans="2:11" ht="15" customHeight="1">
      <c r="B126" s="316"/>
      <c r="C126" s="277" t="s">
        <v>82</v>
      </c>
      <c r="D126" s="277"/>
      <c r="E126" s="277"/>
      <c r="F126" s="296" t="s">
        <v>640</v>
      </c>
      <c r="G126" s="277"/>
      <c r="H126" s="277" t="s">
        <v>691</v>
      </c>
      <c r="I126" s="277" t="s">
        <v>642</v>
      </c>
      <c r="J126" s="277" t="s">
        <v>690</v>
      </c>
      <c r="K126" s="318"/>
    </row>
    <row r="127" spans="2:11" ht="15" customHeight="1">
      <c r="B127" s="316"/>
      <c r="C127" s="277" t="s">
        <v>651</v>
      </c>
      <c r="D127" s="277"/>
      <c r="E127" s="277"/>
      <c r="F127" s="296" t="s">
        <v>646</v>
      </c>
      <c r="G127" s="277"/>
      <c r="H127" s="277" t="s">
        <v>652</v>
      </c>
      <c r="I127" s="277" t="s">
        <v>642</v>
      </c>
      <c r="J127" s="277">
        <v>15</v>
      </c>
      <c r="K127" s="318"/>
    </row>
    <row r="128" spans="2:11" ht="15" customHeight="1">
      <c r="B128" s="316"/>
      <c r="C128" s="298" t="s">
        <v>653</v>
      </c>
      <c r="D128" s="298"/>
      <c r="E128" s="298"/>
      <c r="F128" s="299" t="s">
        <v>646</v>
      </c>
      <c r="G128" s="298"/>
      <c r="H128" s="298" t="s">
        <v>654</v>
      </c>
      <c r="I128" s="298" t="s">
        <v>642</v>
      </c>
      <c r="J128" s="298">
        <v>15</v>
      </c>
      <c r="K128" s="318"/>
    </row>
    <row r="129" spans="2:11" ht="15" customHeight="1">
      <c r="B129" s="316"/>
      <c r="C129" s="298" t="s">
        <v>655</v>
      </c>
      <c r="D129" s="298"/>
      <c r="E129" s="298"/>
      <c r="F129" s="299" t="s">
        <v>646</v>
      </c>
      <c r="G129" s="298"/>
      <c r="H129" s="298" t="s">
        <v>656</v>
      </c>
      <c r="I129" s="298" t="s">
        <v>642</v>
      </c>
      <c r="J129" s="298">
        <v>20</v>
      </c>
      <c r="K129" s="318"/>
    </row>
    <row r="130" spans="2:11" ht="15" customHeight="1">
      <c r="B130" s="316"/>
      <c r="C130" s="298" t="s">
        <v>657</v>
      </c>
      <c r="D130" s="298"/>
      <c r="E130" s="298"/>
      <c r="F130" s="299" t="s">
        <v>646</v>
      </c>
      <c r="G130" s="298"/>
      <c r="H130" s="298" t="s">
        <v>658</v>
      </c>
      <c r="I130" s="298" t="s">
        <v>642</v>
      </c>
      <c r="J130" s="298">
        <v>20</v>
      </c>
      <c r="K130" s="318"/>
    </row>
    <row r="131" spans="2:11" ht="15" customHeight="1">
      <c r="B131" s="316"/>
      <c r="C131" s="277" t="s">
        <v>645</v>
      </c>
      <c r="D131" s="277"/>
      <c r="E131" s="277"/>
      <c r="F131" s="296" t="s">
        <v>646</v>
      </c>
      <c r="G131" s="277"/>
      <c r="H131" s="277" t="s">
        <v>679</v>
      </c>
      <c r="I131" s="277" t="s">
        <v>642</v>
      </c>
      <c r="J131" s="277">
        <v>50</v>
      </c>
      <c r="K131" s="318"/>
    </row>
    <row r="132" spans="2:11" ht="15" customHeight="1">
      <c r="B132" s="316"/>
      <c r="C132" s="277" t="s">
        <v>659</v>
      </c>
      <c r="D132" s="277"/>
      <c r="E132" s="277"/>
      <c r="F132" s="296" t="s">
        <v>646</v>
      </c>
      <c r="G132" s="277"/>
      <c r="H132" s="277" t="s">
        <v>679</v>
      </c>
      <c r="I132" s="277" t="s">
        <v>642</v>
      </c>
      <c r="J132" s="277">
        <v>50</v>
      </c>
      <c r="K132" s="318"/>
    </row>
    <row r="133" spans="2:11" ht="15" customHeight="1">
      <c r="B133" s="316"/>
      <c r="C133" s="277" t="s">
        <v>665</v>
      </c>
      <c r="D133" s="277"/>
      <c r="E133" s="277"/>
      <c r="F133" s="296" t="s">
        <v>646</v>
      </c>
      <c r="G133" s="277"/>
      <c r="H133" s="277" t="s">
        <v>679</v>
      </c>
      <c r="I133" s="277" t="s">
        <v>642</v>
      </c>
      <c r="J133" s="277">
        <v>50</v>
      </c>
      <c r="K133" s="318"/>
    </row>
    <row r="134" spans="2:11" ht="15" customHeight="1">
      <c r="B134" s="316"/>
      <c r="C134" s="277" t="s">
        <v>667</v>
      </c>
      <c r="D134" s="277"/>
      <c r="E134" s="277"/>
      <c r="F134" s="296" t="s">
        <v>646</v>
      </c>
      <c r="G134" s="277"/>
      <c r="H134" s="277" t="s">
        <v>679</v>
      </c>
      <c r="I134" s="277" t="s">
        <v>642</v>
      </c>
      <c r="J134" s="277">
        <v>50</v>
      </c>
      <c r="K134" s="318"/>
    </row>
    <row r="135" spans="2:11" ht="15" customHeight="1">
      <c r="B135" s="316"/>
      <c r="C135" s="277" t="s">
        <v>125</v>
      </c>
      <c r="D135" s="277"/>
      <c r="E135" s="277"/>
      <c r="F135" s="296" t="s">
        <v>646</v>
      </c>
      <c r="G135" s="277"/>
      <c r="H135" s="277" t="s">
        <v>692</v>
      </c>
      <c r="I135" s="277" t="s">
        <v>642</v>
      </c>
      <c r="J135" s="277">
        <v>255</v>
      </c>
      <c r="K135" s="318"/>
    </row>
    <row r="136" spans="2:11" ht="15" customHeight="1">
      <c r="B136" s="316"/>
      <c r="C136" s="277" t="s">
        <v>669</v>
      </c>
      <c r="D136" s="277"/>
      <c r="E136" s="277"/>
      <c r="F136" s="296" t="s">
        <v>640</v>
      </c>
      <c r="G136" s="277"/>
      <c r="H136" s="277" t="s">
        <v>693</v>
      </c>
      <c r="I136" s="277" t="s">
        <v>671</v>
      </c>
      <c r="J136" s="277"/>
      <c r="K136" s="318"/>
    </row>
    <row r="137" spans="2:11" ht="15" customHeight="1">
      <c r="B137" s="316"/>
      <c r="C137" s="277" t="s">
        <v>672</v>
      </c>
      <c r="D137" s="277"/>
      <c r="E137" s="277"/>
      <c r="F137" s="296" t="s">
        <v>640</v>
      </c>
      <c r="G137" s="277"/>
      <c r="H137" s="277" t="s">
        <v>694</v>
      </c>
      <c r="I137" s="277" t="s">
        <v>674</v>
      </c>
      <c r="J137" s="277"/>
      <c r="K137" s="318"/>
    </row>
    <row r="138" spans="2:11" ht="15" customHeight="1">
      <c r="B138" s="316"/>
      <c r="C138" s="277" t="s">
        <v>675</v>
      </c>
      <c r="D138" s="277"/>
      <c r="E138" s="277"/>
      <c r="F138" s="296" t="s">
        <v>640</v>
      </c>
      <c r="G138" s="277"/>
      <c r="H138" s="277" t="s">
        <v>675</v>
      </c>
      <c r="I138" s="277" t="s">
        <v>674</v>
      </c>
      <c r="J138" s="277"/>
      <c r="K138" s="318"/>
    </row>
    <row r="139" spans="2:11" ht="15" customHeight="1">
      <c r="B139" s="316"/>
      <c r="C139" s="277" t="s">
        <v>35</v>
      </c>
      <c r="D139" s="277"/>
      <c r="E139" s="277"/>
      <c r="F139" s="296" t="s">
        <v>640</v>
      </c>
      <c r="G139" s="277"/>
      <c r="H139" s="277" t="s">
        <v>695</v>
      </c>
      <c r="I139" s="277" t="s">
        <v>674</v>
      </c>
      <c r="J139" s="277"/>
      <c r="K139" s="318"/>
    </row>
    <row r="140" spans="2:11" ht="15" customHeight="1">
      <c r="B140" s="316"/>
      <c r="C140" s="277" t="s">
        <v>696</v>
      </c>
      <c r="D140" s="277"/>
      <c r="E140" s="277"/>
      <c r="F140" s="296" t="s">
        <v>640</v>
      </c>
      <c r="G140" s="277"/>
      <c r="H140" s="277" t="s">
        <v>697</v>
      </c>
      <c r="I140" s="277" t="s">
        <v>674</v>
      </c>
      <c r="J140" s="277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3"/>
      <c r="C142" s="273"/>
      <c r="D142" s="273"/>
      <c r="E142" s="273"/>
      <c r="F142" s="308"/>
      <c r="G142" s="273"/>
      <c r="H142" s="273"/>
      <c r="I142" s="273"/>
      <c r="J142" s="273"/>
      <c r="K142" s="273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397" t="s">
        <v>698</v>
      </c>
      <c r="D145" s="397"/>
      <c r="E145" s="397"/>
      <c r="F145" s="397"/>
      <c r="G145" s="397"/>
      <c r="H145" s="397"/>
      <c r="I145" s="397"/>
      <c r="J145" s="397"/>
      <c r="K145" s="288"/>
    </row>
    <row r="146" spans="2:11" ht="17.25" customHeight="1">
      <c r="B146" s="287"/>
      <c r="C146" s="289" t="s">
        <v>634</v>
      </c>
      <c r="D146" s="289"/>
      <c r="E146" s="289"/>
      <c r="F146" s="289" t="s">
        <v>635</v>
      </c>
      <c r="G146" s="290"/>
      <c r="H146" s="289" t="s">
        <v>120</v>
      </c>
      <c r="I146" s="289" t="s">
        <v>54</v>
      </c>
      <c r="J146" s="289" t="s">
        <v>636</v>
      </c>
      <c r="K146" s="288"/>
    </row>
    <row r="147" spans="2:11" ht="17.25" customHeight="1">
      <c r="B147" s="287"/>
      <c r="C147" s="291" t="s">
        <v>637</v>
      </c>
      <c r="D147" s="291"/>
      <c r="E147" s="291"/>
      <c r="F147" s="292" t="s">
        <v>638</v>
      </c>
      <c r="G147" s="293"/>
      <c r="H147" s="291"/>
      <c r="I147" s="291"/>
      <c r="J147" s="291" t="s">
        <v>639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643</v>
      </c>
      <c r="D149" s="277"/>
      <c r="E149" s="277"/>
      <c r="F149" s="323" t="s">
        <v>640</v>
      </c>
      <c r="G149" s="277"/>
      <c r="H149" s="322" t="s">
        <v>679</v>
      </c>
      <c r="I149" s="322" t="s">
        <v>642</v>
      </c>
      <c r="J149" s="322">
        <v>120</v>
      </c>
      <c r="K149" s="318"/>
    </row>
    <row r="150" spans="2:11" ht="15" customHeight="1">
      <c r="B150" s="297"/>
      <c r="C150" s="322" t="s">
        <v>688</v>
      </c>
      <c r="D150" s="277"/>
      <c r="E150" s="277"/>
      <c r="F150" s="323" t="s">
        <v>640</v>
      </c>
      <c r="G150" s="277"/>
      <c r="H150" s="322" t="s">
        <v>699</v>
      </c>
      <c r="I150" s="322" t="s">
        <v>642</v>
      </c>
      <c r="J150" s="322" t="s">
        <v>690</v>
      </c>
      <c r="K150" s="318"/>
    </row>
    <row r="151" spans="2:11" ht="15" customHeight="1">
      <c r="B151" s="297"/>
      <c r="C151" s="322" t="s">
        <v>82</v>
      </c>
      <c r="D151" s="277"/>
      <c r="E151" s="277"/>
      <c r="F151" s="323" t="s">
        <v>640</v>
      </c>
      <c r="G151" s="277"/>
      <c r="H151" s="322" t="s">
        <v>700</v>
      </c>
      <c r="I151" s="322" t="s">
        <v>642</v>
      </c>
      <c r="J151" s="322" t="s">
        <v>690</v>
      </c>
      <c r="K151" s="318"/>
    </row>
    <row r="152" spans="2:11" ht="15" customHeight="1">
      <c r="B152" s="297"/>
      <c r="C152" s="322" t="s">
        <v>645</v>
      </c>
      <c r="D152" s="277"/>
      <c r="E152" s="277"/>
      <c r="F152" s="323" t="s">
        <v>646</v>
      </c>
      <c r="G152" s="277"/>
      <c r="H152" s="322" t="s">
        <v>679</v>
      </c>
      <c r="I152" s="322" t="s">
        <v>642</v>
      </c>
      <c r="J152" s="322">
        <v>50</v>
      </c>
      <c r="K152" s="318"/>
    </row>
    <row r="153" spans="2:11" ht="15" customHeight="1">
      <c r="B153" s="297"/>
      <c r="C153" s="322" t="s">
        <v>648</v>
      </c>
      <c r="D153" s="277"/>
      <c r="E153" s="277"/>
      <c r="F153" s="323" t="s">
        <v>640</v>
      </c>
      <c r="G153" s="277"/>
      <c r="H153" s="322" t="s">
        <v>679</v>
      </c>
      <c r="I153" s="322" t="s">
        <v>650</v>
      </c>
      <c r="J153" s="322"/>
      <c r="K153" s="318"/>
    </row>
    <row r="154" spans="2:11" ht="15" customHeight="1">
      <c r="B154" s="297"/>
      <c r="C154" s="322" t="s">
        <v>659</v>
      </c>
      <c r="D154" s="277"/>
      <c r="E154" s="277"/>
      <c r="F154" s="323" t="s">
        <v>646</v>
      </c>
      <c r="G154" s="277"/>
      <c r="H154" s="322" t="s">
        <v>679</v>
      </c>
      <c r="I154" s="322" t="s">
        <v>642</v>
      </c>
      <c r="J154" s="322">
        <v>50</v>
      </c>
      <c r="K154" s="318"/>
    </row>
    <row r="155" spans="2:11" ht="15" customHeight="1">
      <c r="B155" s="297"/>
      <c r="C155" s="322" t="s">
        <v>667</v>
      </c>
      <c r="D155" s="277"/>
      <c r="E155" s="277"/>
      <c r="F155" s="323" t="s">
        <v>646</v>
      </c>
      <c r="G155" s="277"/>
      <c r="H155" s="322" t="s">
        <v>679</v>
      </c>
      <c r="I155" s="322" t="s">
        <v>642</v>
      </c>
      <c r="J155" s="322">
        <v>50</v>
      </c>
      <c r="K155" s="318"/>
    </row>
    <row r="156" spans="2:11" ht="15" customHeight="1">
      <c r="B156" s="297"/>
      <c r="C156" s="322" t="s">
        <v>665</v>
      </c>
      <c r="D156" s="277"/>
      <c r="E156" s="277"/>
      <c r="F156" s="323" t="s">
        <v>646</v>
      </c>
      <c r="G156" s="277"/>
      <c r="H156" s="322" t="s">
        <v>679</v>
      </c>
      <c r="I156" s="322" t="s">
        <v>642</v>
      </c>
      <c r="J156" s="322">
        <v>50</v>
      </c>
      <c r="K156" s="318"/>
    </row>
    <row r="157" spans="2:11" ht="15" customHeight="1">
      <c r="B157" s="297"/>
      <c r="C157" s="322" t="s">
        <v>106</v>
      </c>
      <c r="D157" s="277"/>
      <c r="E157" s="277"/>
      <c r="F157" s="323" t="s">
        <v>640</v>
      </c>
      <c r="G157" s="277"/>
      <c r="H157" s="322" t="s">
        <v>701</v>
      </c>
      <c r="I157" s="322" t="s">
        <v>642</v>
      </c>
      <c r="J157" s="322" t="s">
        <v>702</v>
      </c>
      <c r="K157" s="318"/>
    </row>
    <row r="158" spans="2:11" ht="15" customHeight="1">
      <c r="B158" s="297"/>
      <c r="C158" s="322" t="s">
        <v>703</v>
      </c>
      <c r="D158" s="277"/>
      <c r="E158" s="277"/>
      <c r="F158" s="323" t="s">
        <v>640</v>
      </c>
      <c r="G158" s="277"/>
      <c r="H158" s="322" t="s">
        <v>704</v>
      </c>
      <c r="I158" s="322" t="s">
        <v>674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3"/>
      <c r="C160" s="277"/>
      <c r="D160" s="277"/>
      <c r="E160" s="277"/>
      <c r="F160" s="296"/>
      <c r="G160" s="277"/>
      <c r="H160" s="277"/>
      <c r="I160" s="277"/>
      <c r="J160" s="277"/>
      <c r="K160" s="273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396" t="s">
        <v>705</v>
      </c>
      <c r="D163" s="396"/>
      <c r="E163" s="396"/>
      <c r="F163" s="396"/>
      <c r="G163" s="396"/>
      <c r="H163" s="396"/>
      <c r="I163" s="396"/>
      <c r="J163" s="396"/>
      <c r="K163" s="269"/>
    </row>
    <row r="164" spans="2:11" ht="17.25" customHeight="1">
      <c r="B164" s="268"/>
      <c r="C164" s="289" t="s">
        <v>634</v>
      </c>
      <c r="D164" s="289"/>
      <c r="E164" s="289"/>
      <c r="F164" s="289" t="s">
        <v>635</v>
      </c>
      <c r="G164" s="326"/>
      <c r="H164" s="327" t="s">
        <v>120</v>
      </c>
      <c r="I164" s="327" t="s">
        <v>54</v>
      </c>
      <c r="J164" s="289" t="s">
        <v>636</v>
      </c>
      <c r="K164" s="269"/>
    </row>
    <row r="165" spans="2:11" ht="17.25" customHeight="1">
      <c r="B165" s="270"/>
      <c r="C165" s="291" t="s">
        <v>637</v>
      </c>
      <c r="D165" s="291"/>
      <c r="E165" s="291"/>
      <c r="F165" s="292" t="s">
        <v>638</v>
      </c>
      <c r="G165" s="328"/>
      <c r="H165" s="329"/>
      <c r="I165" s="329"/>
      <c r="J165" s="291" t="s">
        <v>639</v>
      </c>
      <c r="K165" s="271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7" t="s">
        <v>643</v>
      </c>
      <c r="D167" s="277"/>
      <c r="E167" s="277"/>
      <c r="F167" s="296" t="s">
        <v>640</v>
      </c>
      <c r="G167" s="277"/>
      <c r="H167" s="277" t="s">
        <v>679</v>
      </c>
      <c r="I167" s="277" t="s">
        <v>642</v>
      </c>
      <c r="J167" s="277">
        <v>120</v>
      </c>
      <c r="K167" s="318"/>
    </row>
    <row r="168" spans="2:11" ht="15" customHeight="1">
      <c r="B168" s="297"/>
      <c r="C168" s="277" t="s">
        <v>688</v>
      </c>
      <c r="D168" s="277"/>
      <c r="E168" s="277"/>
      <c r="F168" s="296" t="s">
        <v>640</v>
      </c>
      <c r="G168" s="277"/>
      <c r="H168" s="277" t="s">
        <v>689</v>
      </c>
      <c r="I168" s="277" t="s">
        <v>642</v>
      </c>
      <c r="J168" s="277" t="s">
        <v>690</v>
      </c>
      <c r="K168" s="318"/>
    </row>
    <row r="169" spans="2:11" ht="15" customHeight="1">
      <c r="B169" s="297"/>
      <c r="C169" s="277" t="s">
        <v>82</v>
      </c>
      <c r="D169" s="277"/>
      <c r="E169" s="277"/>
      <c r="F169" s="296" t="s">
        <v>640</v>
      </c>
      <c r="G169" s="277"/>
      <c r="H169" s="277" t="s">
        <v>706</v>
      </c>
      <c r="I169" s="277" t="s">
        <v>642</v>
      </c>
      <c r="J169" s="277" t="s">
        <v>690</v>
      </c>
      <c r="K169" s="318"/>
    </row>
    <row r="170" spans="2:11" ht="15" customHeight="1">
      <c r="B170" s="297"/>
      <c r="C170" s="277" t="s">
        <v>645</v>
      </c>
      <c r="D170" s="277"/>
      <c r="E170" s="277"/>
      <c r="F170" s="296" t="s">
        <v>646</v>
      </c>
      <c r="G170" s="277"/>
      <c r="H170" s="277" t="s">
        <v>706</v>
      </c>
      <c r="I170" s="277" t="s">
        <v>642</v>
      </c>
      <c r="J170" s="277">
        <v>50</v>
      </c>
      <c r="K170" s="318"/>
    </row>
    <row r="171" spans="2:11" ht="15" customHeight="1">
      <c r="B171" s="297"/>
      <c r="C171" s="277" t="s">
        <v>648</v>
      </c>
      <c r="D171" s="277"/>
      <c r="E171" s="277"/>
      <c r="F171" s="296" t="s">
        <v>640</v>
      </c>
      <c r="G171" s="277"/>
      <c r="H171" s="277" t="s">
        <v>706</v>
      </c>
      <c r="I171" s="277" t="s">
        <v>650</v>
      </c>
      <c r="J171" s="277"/>
      <c r="K171" s="318"/>
    </row>
    <row r="172" spans="2:11" ht="15" customHeight="1">
      <c r="B172" s="297"/>
      <c r="C172" s="277" t="s">
        <v>659</v>
      </c>
      <c r="D172" s="277"/>
      <c r="E172" s="277"/>
      <c r="F172" s="296" t="s">
        <v>646</v>
      </c>
      <c r="G172" s="277"/>
      <c r="H172" s="277" t="s">
        <v>706</v>
      </c>
      <c r="I172" s="277" t="s">
        <v>642</v>
      </c>
      <c r="J172" s="277">
        <v>50</v>
      </c>
      <c r="K172" s="318"/>
    </row>
    <row r="173" spans="2:11" ht="15" customHeight="1">
      <c r="B173" s="297"/>
      <c r="C173" s="277" t="s">
        <v>667</v>
      </c>
      <c r="D173" s="277"/>
      <c r="E173" s="277"/>
      <c r="F173" s="296" t="s">
        <v>646</v>
      </c>
      <c r="G173" s="277"/>
      <c r="H173" s="277" t="s">
        <v>706</v>
      </c>
      <c r="I173" s="277" t="s">
        <v>642</v>
      </c>
      <c r="J173" s="277">
        <v>50</v>
      </c>
      <c r="K173" s="318"/>
    </row>
    <row r="174" spans="2:11" ht="15" customHeight="1">
      <c r="B174" s="297"/>
      <c r="C174" s="277" t="s">
        <v>665</v>
      </c>
      <c r="D174" s="277"/>
      <c r="E174" s="277"/>
      <c r="F174" s="296" t="s">
        <v>646</v>
      </c>
      <c r="G174" s="277"/>
      <c r="H174" s="277" t="s">
        <v>706</v>
      </c>
      <c r="I174" s="277" t="s">
        <v>642</v>
      </c>
      <c r="J174" s="277">
        <v>50</v>
      </c>
      <c r="K174" s="318"/>
    </row>
    <row r="175" spans="2:11" ht="15" customHeight="1">
      <c r="B175" s="297"/>
      <c r="C175" s="277" t="s">
        <v>119</v>
      </c>
      <c r="D175" s="277"/>
      <c r="E175" s="277"/>
      <c r="F175" s="296" t="s">
        <v>640</v>
      </c>
      <c r="G175" s="277"/>
      <c r="H175" s="277" t="s">
        <v>707</v>
      </c>
      <c r="I175" s="277" t="s">
        <v>708</v>
      </c>
      <c r="J175" s="277"/>
      <c r="K175" s="318"/>
    </row>
    <row r="176" spans="2:11" ht="15" customHeight="1">
      <c r="B176" s="297"/>
      <c r="C176" s="277" t="s">
        <v>54</v>
      </c>
      <c r="D176" s="277"/>
      <c r="E176" s="277"/>
      <c r="F176" s="296" t="s">
        <v>640</v>
      </c>
      <c r="G176" s="277"/>
      <c r="H176" s="277" t="s">
        <v>709</v>
      </c>
      <c r="I176" s="277" t="s">
        <v>710</v>
      </c>
      <c r="J176" s="277">
        <v>1</v>
      </c>
      <c r="K176" s="318"/>
    </row>
    <row r="177" spans="2:11" ht="15" customHeight="1">
      <c r="B177" s="297"/>
      <c r="C177" s="277" t="s">
        <v>50</v>
      </c>
      <c r="D177" s="277"/>
      <c r="E177" s="277"/>
      <c r="F177" s="296" t="s">
        <v>640</v>
      </c>
      <c r="G177" s="277"/>
      <c r="H177" s="277" t="s">
        <v>711</v>
      </c>
      <c r="I177" s="277" t="s">
        <v>642</v>
      </c>
      <c r="J177" s="277">
        <v>20</v>
      </c>
      <c r="K177" s="318"/>
    </row>
    <row r="178" spans="2:11" ht="15" customHeight="1">
      <c r="B178" s="297"/>
      <c r="C178" s="277" t="s">
        <v>120</v>
      </c>
      <c r="D178" s="277"/>
      <c r="E178" s="277"/>
      <c r="F178" s="296" t="s">
        <v>640</v>
      </c>
      <c r="G178" s="277"/>
      <c r="H178" s="277" t="s">
        <v>712</v>
      </c>
      <c r="I178" s="277" t="s">
        <v>642</v>
      </c>
      <c r="J178" s="277">
        <v>255</v>
      </c>
      <c r="K178" s="318"/>
    </row>
    <row r="179" spans="2:11" ht="15" customHeight="1">
      <c r="B179" s="297"/>
      <c r="C179" s="277" t="s">
        <v>121</v>
      </c>
      <c r="D179" s="277"/>
      <c r="E179" s="277"/>
      <c r="F179" s="296" t="s">
        <v>640</v>
      </c>
      <c r="G179" s="277"/>
      <c r="H179" s="277" t="s">
        <v>605</v>
      </c>
      <c r="I179" s="277" t="s">
        <v>642</v>
      </c>
      <c r="J179" s="277">
        <v>10</v>
      </c>
      <c r="K179" s="318"/>
    </row>
    <row r="180" spans="2:11" ht="15" customHeight="1">
      <c r="B180" s="297"/>
      <c r="C180" s="277" t="s">
        <v>122</v>
      </c>
      <c r="D180" s="277"/>
      <c r="E180" s="277"/>
      <c r="F180" s="296" t="s">
        <v>640</v>
      </c>
      <c r="G180" s="277"/>
      <c r="H180" s="277" t="s">
        <v>713</v>
      </c>
      <c r="I180" s="277" t="s">
        <v>674</v>
      </c>
      <c r="J180" s="277"/>
      <c r="K180" s="318"/>
    </row>
    <row r="181" spans="2:11" ht="15" customHeight="1">
      <c r="B181" s="297"/>
      <c r="C181" s="277" t="s">
        <v>714</v>
      </c>
      <c r="D181" s="277"/>
      <c r="E181" s="277"/>
      <c r="F181" s="296" t="s">
        <v>640</v>
      </c>
      <c r="G181" s="277"/>
      <c r="H181" s="277" t="s">
        <v>715</v>
      </c>
      <c r="I181" s="277" t="s">
        <v>674</v>
      </c>
      <c r="J181" s="277"/>
      <c r="K181" s="318"/>
    </row>
    <row r="182" spans="2:11" ht="15" customHeight="1">
      <c r="B182" s="297"/>
      <c r="C182" s="277" t="s">
        <v>703</v>
      </c>
      <c r="D182" s="277"/>
      <c r="E182" s="277"/>
      <c r="F182" s="296" t="s">
        <v>640</v>
      </c>
      <c r="G182" s="277"/>
      <c r="H182" s="277" t="s">
        <v>716</v>
      </c>
      <c r="I182" s="277" t="s">
        <v>674</v>
      </c>
      <c r="J182" s="277"/>
      <c r="K182" s="318"/>
    </row>
    <row r="183" spans="2:11" ht="15" customHeight="1">
      <c r="B183" s="297"/>
      <c r="C183" s="277" t="s">
        <v>124</v>
      </c>
      <c r="D183" s="277"/>
      <c r="E183" s="277"/>
      <c r="F183" s="296" t="s">
        <v>646</v>
      </c>
      <c r="G183" s="277"/>
      <c r="H183" s="277" t="s">
        <v>717</v>
      </c>
      <c r="I183" s="277" t="s">
        <v>642</v>
      </c>
      <c r="J183" s="277">
        <v>50</v>
      </c>
      <c r="K183" s="318"/>
    </row>
    <row r="184" spans="2:11" ht="15" customHeight="1">
      <c r="B184" s="297"/>
      <c r="C184" s="277" t="s">
        <v>718</v>
      </c>
      <c r="D184" s="277"/>
      <c r="E184" s="277"/>
      <c r="F184" s="296" t="s">
        <v>646</v>
      </c>
      <c r="G184" s="277"/>
      <c r="H184" s="277" t="s">
        <v>719</v>
      </c>
      <c r="I184" s="277" t="s">
        <v>720</v>
      </c>
      <c r="J184" s="277"/>
      <c r="K184" s="318"/>
    </row>
    <row r="185" spans="2:11" ht="15" customHeight="1">
      <c r="B185" s="297"/>
      <c r="C185" s="277" t="s">
        <v>721</v>
      </c>
      <c r="D185" s="277"/>
      <c r="E185" s="277"/>
      <c r="F185" s="296" t="s">
        <v>646</v>
      </c>
      <c r="G185" s="277"/>
      <c r="H185" s="277" t="s">
        <v>722</v>
      </c>
      <c r="I185" s="277" t="s">
        <v>720</v>
      </c>
      <c r="J185" s="277"/>
      <c r="K185" s="318"/>
    </row>
    <row r="186" spans="2:11" ht="15" customHeight="1">
      <c r="B186" s="297"/>
      <c r="C186" s="277" t="s">
        <v>723</v>
      </c>
      <c r="D186" s="277"/>
      <c r="E186" s="277"/>
      <c r="F186" s="296" t="s">
        <v>646</v>
      </c>
      <c r="G186" s="277"/>
      <c r="H186" s="277" t="s">
        <v>724</v>
      </c>
      <c r="I186" s="277" t="s">
        <v>720</v>
      </c>
      <c r="J186" s="277"/>
      <c r="K186" s="318"/>
    </row>
    <row r="187" spans="2:11" ht="15" customHeight="1">
      <c r="B187" s="297"/>
      <c r="C187" s="330" t="s">
        <v>725</v>
      </c>
      <c r="D187" s="277"/>
      <c r="E187" s="277"/>
      <c r="F187" s="296" t="s">
        <v>646</v>
      </c>
      <c r="G187" s="277"/>
      <c r="H187" s="277" t="s">
        <v>726</v>
      </c>
      <c r="I187" s="277" t="s">
        <v>727</v>
      </c>
      <c r="J187" s="331" t="s">
        <v>728</v>
      </c>
      <c r="K187" s="318"/>
    </row>
    <row r="188" spans="2:11" ht="15" customHeight="1">
      <c r="B188" s="297"/>
      <c r="C188" s="282" t="s">
        <v>39</v>
      </c>
      <c r="D188" s="277"/>
      <c r="E188" s="277"/>
      <c r="F188" s="296" t="s">
        <v>640</v>
      </c>
      <c r="G188" s="277"/>
      <c r="H188" s="273" t="s">
        <v>729</v>
      </c>
      <c r="I188" s="277" t="s">
        <v>730</v>
      </c>
      <c r="J188" s="277"/>
      <c r="K188" s="318"/>
    </row>
    <row r="189" spans="2:11" ht="15" customHeight="1">
      <c r="B189" s="297"/>
      <c r="C189" s="282" t="s">
        <v>731</v>
      </c>
      <c r="D189" s="277"/>
      <c r="E189" s="277"/>
      <c r="F189" s="296" t="s">
        <v>640</v>
      </c>
      <c r="G189" s="277"/>
      <c r="H189" s="277" t="s">
        <v>732</v>
      </c>
      <c r="I189" s="277" t="s">
        <v>674</v>
      </c>
      <c r="J189" s="277"/>
      <c r="K189" s="318"/>
    </row>
    <row r="190" spans="2:11" ht="15" customHeight="1">
      <c r="B190" s="297"/>
      <c r="C190" s="282" t="s">
        <v>733</v>
      </c>
      <c r="D190" s="277"/>
      <c r="E190" s="277"/>
      <c r="F190" s="296" t="s">
        <v>640</v>
      </c>
      <c r="G190" s="277"/>
      <c r="H190" s="277" t="s">
        <v>734</v>
      </c>
      <c r="I190" s="277" t="s">
        <v>674</v>
      </c>
      <c r="J190" s="277"/>
      <c r="K190" s="318"/>
    </row>
    <row r="191" spans="2:11" ht="15" customHeight="1">
      <c r="B191" s="297"/>
      <c r="C191" s="282" t="s">
        <v>735</v>
      </c>
      <c r="D191" s="277"/>
      <c r="E191" s="277"/>
      <c r="F191" s="296" t="s">
        <v>646</v>
      </c>
      <c r="G191" s="277"/>
      <c r="H191" s="277" t="s">
        <v>736</v>
      </c>
      <c r="I191" s="277" t="s">
        <v>674</v>
      </c>
      <c r="J191" s="277"/>
      <c r="K191" s="318"/>
    </row>
    <row r="192" spans="2:11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>
      <c r="B193" s="273"/>
      <c r="C193" s="277"/>
      <c r="D193" s="277"/>
      <c r="E193" s="277"/>
      <c r="F193" s="296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6"/>
      <c r="G194" s="277"/>
      <c r="H194" s="277"/>
      <c r="I194" s="277"/>
      <c r="J194" s="277"/>
      <c r="K194" s="273"/>
    </row>
    <row r="195" spans="2:11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396" t="s">
        <v>737</v>
      </c>
      <c r="D197" s="396"/>
      <c r="E197" s="396"/>
      <c r="F197" s="396"/>
      <c r="G197" s="396"/>
      <c r="H197" s="396"/>
      <c r="I197" s="396"/>
      <c r="J197" s="396"/>
      <c r="K197" s="269"/>
    </row>
    <row r="198" spans="2:11" ht="25.5" customHeight="1">
      <c r="B198" s="268"/>
      <c r="C198" s="333" t="s">
        <v>738</v>
      </c>
      <c r="D198" s="333"/>
      <c r="E198" s="333"/>
      <c r="F198" s="333" t="s">
        <v>739</v>
      </c>
      <c r="G198" s="334"/>
      <c r="H198" s="395" t="s">
        <v>740</v>
      </c>
      <c r="I198" s="395"/>
      <c r="J198" s="395"/>
      <c r="K198" s="269"/>
    </row>
    <row r="199" spans="2:11" ht="5.25" customHeight="1">
      <c r="B199" s="297"/>
      <c r="C199" s="294"/>
      <c r="D199" s="294"/>
      <c r="E199" s="294"/>
      <c r="F199" s="294"/>
      <c r="G199" s="277"/>
      <c r="H199" s="294"/>
      <c r="I199" s="294"/>
      <c r="J199" s="294"/>
      <c r="K199" s="318"/>
    </row>
    <row r="200" spans="2:11" ht="15" customHeight="1">
      <c r="B200" s="297"/>
      <c r="C200" s="277" t="s">
        <v>730</v>
      </c>
      <c r="D200" s="277"/>
      <c r="E200" s="277"/>
      <c r="F200" s="296" t="s">
        <v>40</v>
      </c>
      <c r="G200" s="277"/>
      <c r="H200" s="393" t="s">
        <v>741</v>
      </c>
      <c r="I200" s="393"/>
      <c r="J200" s="393"/>
      <c r="K200" s="318"/>
    </row>
    <row r="201" spans="2:11" ht="15" customHeight="1">
      <c r="B201" s="297"/>
      <c r="C201" s="303"/>
      <c r="D201" s="277"/>
      <c r="E201" s="277"/>
      <c r="F201" s="296" t="s">
        <v>41</v>
      </c>
      <c r="G201" s="277"/>
      <c r="H201" s="393" t="s">
        <v>742</v>
      </c>
      <c r="I201" s="393"/>
      <c r="J201" s="393"/>
      <c r="K201" s="318"/>
    </row>
    <row r="202" spans="2:11" ht="15" customHeight="1">
      <c r="B202" s="297"/>
      <c r="C202" s="303"/>
      <c r="D202" s="277"/>
      <c r="E202" s="277"/>
      <c r="F202" s="296" t="s">
        <v>44</v>
      </c>
      <c r="G202" s="277"/>
      <c r="H202" s="393" t="s">
        <v>743</v>
      </c>
      <c r="I202" s="393"/>
      <c r="J202" s="393"/>
      <c r="K202" s="318"/>
    </row>
    <row r="203" spans="2:11" ht="15" customHeight="1">
      <c r="B203" s="297"/>
      <c r="C203" s="277"/>
      <c r="D203" s="277"/>
      <c r="E203" s="277"/>
      <c r="F203" s="296" t="s">
        <v>42</v>
      </c>
      <c r="G203" s="277"/>
      <c r="H203" s="393" t="s">
        <v>744</v>
      </c>
      <c r="I203" s="393"/>
      <c r="J203" s="393"/>
      <c r="K203" s="318"/>
    </row>
    <row r="204" spans="2:11" ht="15" customHeight="1">
      <c r="B204" s="297"/>
      <c r="C204" s="277"/>
      <c r="D204" s="277"/>
      <c r="E204" s="277"/>
      <c r="F204" s="296" t="s">
        <v>43</v>
      </c>
      <c r="G204" s="277"/>
      <c r="H204" s="393" t="s">
        <v>745</v>
      </c>
      <c r="I204" s="393"/>
      <c r="J204" s="393"/>
      <c r="K204" s="318"/>
    </row>
    <row r="205" spans="2:11" ht="15" customHeight="1">
      <c r="B205" s="297"/>
      <c r="C205" s="277"/>
      <c r="D205" s="277"/>
      <c r="E205" s="277"/>
      <c r="F205" s="296"/>
      <c r="G205" s="277"/>
      <c r="H205" s="277"/>
      <c r="I205" s="277"/>
      <c r="J205" s="277"/>
      <c r="K205" s="318"/>
    </row>
    <row r="206" spans="2:11" ht="15" customHeight="1">
      <c r="B206" s="297"/>
      <c r="C206" s="277" t="s">
        <v>686</v>
      </c>
      <c r="D206" s="277"/>
      <c r="E206" s="277"/>
      <c r="F206" s="296" t="s">
        <v>75</v>
      </c>
      <c r="G206" s="277"/>
      <c r="H206" s="393" t="s">
        <v>746</v>
      </c>
      <c r="I206" s="393"/>
      <c r="J206" s="393"/>
      <c r="K206" s="318"/>
    </row>
    <row r="207" spans="2:11" ht="15" customHeight="1">
      <c r="B207" s="297"/>
      <c r="C207" s="303"/>
      <c r="D207" s="277"/>
      <c r="E207" s="277"/>
      <c r="F207" s="296" t="s">
        <v>584</v>
      </c>
      <c r="G207" s="277"/>
      <c r="H207" s="393" t="s">
        <v>585</v>
      </c>
      <c r="I207" s="393"/>
      <c r="J207" s="393"/>
      <c r="K207" s="318"/>
    </row>
    <row r="208" spans="2:11" ht="15" customHeight="1">
      <c r="B208" s="297"/>
      <c r="C208" s="277"/>
      <c r="D208" s="277"/>
      <c r="E208" s="277"/>
      <c r="F208" s="296" t="s">
        <v>582</v>
      </c>
      <c r="G208" s="277"/>
      <c r="H208" s="393" t="s">
        <v>747</v>
      </c>
      <c r="I208" s="393"/>
      <c r="J208" s="393"/>
      <c r="K208" s="318"/>
    </row>
    <row r="209" spans="2:11" ht="15" customHeight="1">
      <c r="B209" s="335"/>
      <c r="C209" s="303"/>
      <c r="D209" s="303"/>
      <c r="E209" s="303"/>
      <c r="F209" s="296" t="s">
        <v>586</v>
      </c>
      <c r="G209" s="282"/>
      <c r="H209" s="394" t="s">
        <v>587</v>
      </c>
      <c r="I209" s="394"/>
      <c r="J209" s="394"/>
      <c r="K209" s="336"/>
    </row>
    <row r="210" spans="2:11" ht="15" customHeight="1">
      <c r="B210" s="335"/>
      <c r="C210" s="303"/>
      <c r="D210" s="303"/>
      <c r="E210" s="303"/>
      <c r="F210" s="296" t="s">
        <v>588</v>
      </c>
      <c r="G210" s="282"/>
      <c r="H210" s="394" t="s">
        <v>748</v>
      </c>
      <c r="I210" s="394"/>
      <c r="J210" s="394"/>
      <c r="K210" s="336"/>
    </row>
    <row r="211" spans="2:11" ht="15" customHeight="1">
      <c r="B211" s="335"/>
      <c r="C211" s="303"/>
      <c r="D211" s="303"/>
      <c r="E211" s="303"/>
      <c r="F211" s="337"/>
      <c r="G211" s="282"/>
      <c r="H211" s="338"/>
      <c r="I211" s="338"/>
      <c r="J211" s="338"/>
      <c r="K211" s="336"/>
    </row>
    <row r="212" spans="2:11" ht="15" customHeight="1">
      <c r="B212" s="335"/>
      <c r="C212" s="277" t="s">
        <v>710</v>
      </c>
      <c r="D212" s="303"/>
      <c r="E212" s="303"/>
      <c r="F212" s="296">
        <v>1</v>
      </c>
      <c r="G212" s="282"/>
      <c r="H212" s="394" t="s">
        <v>749</v>
      </c>
      <c r="I212" s="394"/>
      <c r="J212" s="394"/>
      <c r="K212" s="336"/>
    </row>
    <row r="213" spans="2:11" ht="15" customHeight="1">
      <c r="B213" s="335"/>
      <c r="C213" s="303"/>
      <c r="D213" s="303"/>
      <c r="E213" s="303"/>
      <c r="F213" s="296">
        <v>2</v>
      </c>
      <c r="G213" s="282"/>
      <c r="H213" s="394" t="s">
        <v>750</v>
      </c>
      <c r="I213" s="394"/>
      <c r="J213" s="394"/>
      <c r="K213" s="336"/>
    </row>
    <row r="214" spans="2:11" ht="15" customHeight="1">
      <c r="B214" s="335"/>
      <c r="C214" s="303"/>
      <c r="D214" s="303"/>
      <c r="E214" s="303"/>
      <c r="F214" s="296">
        <v>3</v>
      </c>
      <c r="G214" s="282"/>
      <c r="H214" s="394" t="s">
        <v>751</v>
      </c>
      <c r="I214" s="394"/>
      <c r="J214" s="394"/>
      <c r="K214" s="336"/>
    </row>
    <row r="215" spans="2:11" ht="15" customHeight="1">
      <c r="B215" s="335"/>
      <c r="C215" s="303"/>
      <c r="D215" s="303"/>
      <c r="E215" s="303"/>
      <c r="F215" s="296">
        <v>4</v>
      </c>
      <c r="G215" s="282"/>
      <c r="H215" s="394" t="s">
        <v>752</v>
      </c>
      <c r="I215" s="394"/>
      <c r="J215" s="394"/>
      <c r="K215" s="336"/>
    </row>
    <row r="216" spans="2:11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101 - Křižovatka</vt:lpstr>
      <vt:lpstr>SO 001 - Zařízení staveniště</vt:lpstr>
      <vt:lpstr>SO101 - Křižovatka</vt:lpstr>
      <vt:lpstr>Pokyny pro vyplnění</vt:lpstr>
      <vt:lpstr>'Rekapitulace stavby'!Názvy_tisku</vt:lpstr>
      <vt:lpstr>'SO 001 - Zařízení staveniště'!Názvy_tisku</vt:lpstr>
      <vt:lpstr>'SO 101 - Křižovatka'!Názvy_tisku</vt:lpstr>
      <vt:lpstr>'SO101 - Křižovatka'!Názvy_tisku</vt:lpstr>
      <vt:lpstr>'Pokyny pro vyplnění'!Oblast_tisku</vt:lpstr>
      <vt:lpstr>'Rekapitulace stavby'!Oblast_tisku</vt:lpstr>
      <vt:lpstr>'SO 001 - Zařízení staveniště'!Oblast_tisku</vt:lpstr>
      <vt:lpstr>'SO 101 - Křižovatka'!Oblast_tisku</vt:lpstr>
      <vt:lpstr>'SO101 - Křižovatka'!Oblast_tisku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ROPEK\Laboro</dc:creator>
  <cp:lastModifiedBy>Jana Gartnerova</cp:lastModifiedBy>
  <dcterms:created xsi:type="dcterms:W3CDTF">2018-04-30T06:26:07Z</dcterms:created>
  <dcterms:modified xsi:type="dcterms:W3CDTF">2018-05-16T10:40:00Z</dcterms:modified>
</cp:coreProperties>
</file>